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1"/>
  </bookViews>
  <sheets>
    <sheet name="ПЕРЕЧЕНЬ 2019-2020гг" sheetId="1" r:id="rId1"/>
    <sheet name="ПЛАН 2020-2021г" sheetId="2" r:id="rId2"/>
  </sheets>
  <definedNames>
    <definedName name="Excel_BuiltIn_Print_Area_1">#REF!</definedName>
    <definedName name="_xlnm.Print_Area" localSheetId="0">'ПЕРЕЧЕНЬ 2019-2020гг'!$A$1:$G$73</definedName>
    <definedName name="_xlnm.Print_Area" localSheetId="1">'ПЛАН 2020-2021г'!$A$1:$G$44</definedName>
  </definedNames>
  <calcPr fullCalcOnLoad="1"/>
</workbook>
</file>

<file path=xl/sharedStrings.xml><?xml version="1.0" encoding="utf-8"?>
<sst xmlns="http://schemas.openxmlformats.org/spreadsheetml/2006/main" count="183" uniqueCount="151">
  <si>
    <t>Резерв на аварийно-восстановительный ремонт в год</t>
  </si>
  <si>
    <t>Мероприятия по подготовке к сезонной эксплуатации в год</t>
  </si>
  <si>
    <t>Перечень работ</t>
  </si>
  <si>
    <t>Ориентировочная стоимость работ, руб.</t>
  </si>
  <si>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</si>
  <si>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</si>
  <si>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</si>
  <si>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</si>
  <si>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</si>
  <si>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</si>
  <si>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</si>
  <si>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</si>
  <si>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</si>
  <si>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</si>
  <si>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</si>
  <si>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</si>
  <si>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</si>
  <si>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</si>
  <si>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</si>
  <si>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</si>
  <si>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</si>
  <si>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 xml:space="preserve">          (дата)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</si>
  <si>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</si>
  <si>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</si>
  <si>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</si>
  <si>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</si>
  <si>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</si>
  <si>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</si>
  <si>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</si>
  <si>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</si>
  <si>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</si>
  <si>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</si>
  <si>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</si>
  <si>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</si>
  <si>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Замена светильников</t>
  </si>
  <si>
    <t>Реконструкция узла учета тепловой энергии в ИТП</t>
  </si>
  <si>
    <t>ПЛАНОВЫЕ РАБОТЫ, ВСЕГО В Т.Ч.:</t>
  </si>
  <si>
    <t>Резерв на аварийно-восстановительный ремонт</t>
  </si>
  <si>
    <t>Косметический ремонт электрощитовой</t>
  </si>
  <si>
    <t>Сумма, руб.</t>
  </si>
  <si>
    <t>4</t>
  </si>
  <si>
    <t>6</t>
  </si>
  <si>
    <t>7</t>
  </si>
  <si>
    <t>8</t>
  </si>
  <si>
    <t>Установка сертифицированных противопожарных дверей</t>
  </si>
  <si>
    <t>Проведение пожарного аудита</t>
  </si>
  <si>
    <t>Подготовка ИТП к отопительному сезону</t>
  </si>
  <si>
    <t>ИТОГО:</t>
  </si>
  <si>
    <t>_______________2018г.</t>
  </si>
  <si>
    <t xml:space="preserve">                                   (подпись)</t>
  </si>
  <si>
    <t>обязательно</t>
  </si>
  <si>
    <t xml:space="preserve">Составил:       ______________________   </t>
  </si>
  <si>
    <t>Установка диэлектрических ковриков</t>
  </si>
  <si>
    <t>в машинных отделениях под. 1-10 (10шт)</t>
  </si>
  <si>
    <t>Установка и крепление огнетушителя</t>
  </si>
  <si>
    <t>МП 1-10 под.-10шт</t>
  </si>
  <si>
    <t xml:space="preserve">монтаж теплоизоляции  -20пм </t>
  </si>
  <si>
    <t>Установка  рассеивателей на существующие светильники</t>
  </si>
  <si>
    <t>тех.подполье - 15шт</t>
  </si>
  <si>
    <t>Монтаж светильников с электрической проводкой</t>
  </si>
  <si>
    <t>тех.этаж- 50шт</t>
  </si>
  <si>
    <t xml:space="preserve"> на светодиодные в 2-х арках- 4шт</t>
  </si>
  <si>
    <t>Установка светодиодных светильников</t>
  </si>
  <si>
    <t>ИТП -2шт</t>
  </si>
  <si>
    <t xml:space="preserve"> монтаж клапана предохранительного - 1шт</t>
  </si>
  <si>
    <t>Замена запорной арматуры</t>
  </si>
  <si>
    <t>замена задвижек на кран шаровый ф50- 50шт на элеваторных узлах системы отпления</t>
  </si>
  <si>
    <t>замена сборок  Ф 32-15  - 150 шт на стояках системы отопления</t>
  </si>
  <si>
    <t>Замена участка трубопровода</t>
  </si>
  <si>
    <t>трубопровод ф 50-109 -10пм на транзите теплоносителя системе ГВС</t>
  </si>
  <si>
    <t>замена сборок  Ф 32  - 10 шт на стояках системы ГВС</t>
  </si>
  <si>
    <t>Замена отсекающей арматуры</t>
  </si>
  <si>
    <t>замена  вентиль чугунного на кранфильтр ф15 - 1008 шт на стояках в квартирах  системы ГВС</t>
  </si>
  <si>
    <t>замена на кран шаровый ф15 и резьбовые соеденения - 594шт на стояках в квартирах системы ХПВ</t>
  </si>
  <si>
    <t>трубопровод ф 50- 20пм на фановых трубах системы хозфекальной канализации</t>
  </si>
  <si>
    <t xml:space="preserve">Установка сертифицированных противопожарных дверей </t>
  </si>
  <si>
    <t>Замена счетчика электроэнергии</t>
  </si>
  <si>
    <t>Замена трансформатора тока</t>
  </si>
  <si>
    <t>в электрощитовых 4,7 под. - 2шт</t>
  </si>
  <si>
    <t>под.4,7</t>
  </si>
  <si>
    <t>Остекление окна электрощитовой</t>
  </si>
  <si>
    <t xml:space="preserve">под.4 </t>
  </si>
  <si>
    <t>Замена электрических патронов на светильники</t>
  </si>
  <si>
    <t>Замена электрических патронов на светодиодные светильники</t>
  </si>
  <si>
    <t>светодиодные светильники на  посадочных площадках -83шт, в карманах - 32шт, под козырьком и над м/к - 20шт</t>
  </si>
  <si>
    <t xml:space="preserve">Замена электрических патронов на светильники, монтаж электропроводки </t>
  </si>
  <si>
    <t>светильники -тех.подполье -  под. 1-10 - 25шт</t>
  </si>
  <si>
    <t xml:space="preserve">  светильники, монтаж электропроводки  в мусорокамерах под.1-6 - 6шт</t>
  </si>
  <si>
    <t xml:space="preserve">Крепление кабеля сети электросвязи </t>
  </si>
  <si>
    <t>крепление кабеля электросвязи к тросу  на кровле - 25пм</t>
  </si>
  <si>
    <t>выход на чердак и кровлю 1-10 под. - 20шт</t>
  </si>
  <si>
    <t xml:space="preserve">Ремонт и гидроизоляция межпанельных швов </t>
  </si>
  <si>
    <t>под. 1, 2, 4, 6(кв.191), 9 (кв.283,284 ), 10  -410 м2</t>
  </si>
  <si>
    <t xml:space="preserve"> кв.33,53,90,137,104,(77,4 м.п.)</t>
  </si>
  <si>
    <t>Ремонт  частично кровли</t>
  </si>
  <si>
    <t>Окраска бордюра</t>
  </si>
  <si>
    <t>под. 1-10</t>
  </si>
  <si>
    <t xml:space="preserve">Замена дефлекторов </t>
  </si>
  <si>
    <t>Ямочный ремонт асфальтового покрытия подходов в подъезд</t>
  </si>
  <si>
    <t>под.1-10</t>
  </si>
  <si>
    <t>Замена водоприемных решеток ливнёвки</t>
  </si>
  <si>
    <t xml:space="preserve">Косметический ремонт </t>
  </si>
  <si>
    <t>помещений мусорокамер под. 1-10</t>
  </si>
  <si>
    <t>Замена дефлекторов</t>
  </si>
  <si>
    <t xml:space="preserve">Замена тамбурных дверей </t>
  </si>
  <si>
    <t>Замена металлических поддонов</t>
  </si>
  <si>
    <t>Утепление дверей</t>
  </si>
  <si>
    <t>входа в техподполье  под. 1, 5,6,10</t>
  </si>
  <si>
    <t>Ремонт штукатурки стен приямков</t>
  </si>
  <si>
    <t>под. 1,5,6,10</t>
  </si>
  <si>
    <t xml:space="preserve"> тех.этаж под. 1-10</t>
  </si>
  <si>
    <t>Замена контейнеров под бытовой мусор</t>
  </si>
  <si>
    <t xml:space="preserve"> в мусорокамерах под.1-10- 10шт</t>
  </si>
  <si>
    <t>Косметический ремонт подъезда</t>
  </si>
  <si>
    <t>под. 3,4</t>
  </si>
  <si>
    <t>под.1,2</t>
  </si>
  <si>
    <t>Замена деревянных рам на новые из профиля ПВХ</t>
  </si>
  <si>
    <t>под. 7-10 эт.6-9</t>
  </si>
  <si>
    <t>Ремонт откосов и подоконников</t>
  </si>
  <si>
    <t>на лестничных клетках после замены оконных блоков на новые под.7-10 эт. 6-9</t>
  </si>
  <si>
    <t xml:space="preserve">Косметический ремонт  первых этажей  </t>
  </si>
  <si>
    <t xml:space="preserve">Ремонт ограждения лестничных маршей </t>
  </si>
  <si>
    <t>под. 1-6, 8-10 (47 мест)</t>
  </si>
  <si>
    <t>счетчик электроэнергии - жилые помещения     (население) в ВРУ на общедомовых приборах учета электроэнергии -1шт</t>
  </si>
  <si>
    <t>трансформатор тока - жилые помещения       (население) в ВРУ на общедомовых приборах учета электроэнергии -1шт</t>
  </si>
  <si>
    <t>Спил и утилизация  аварийностоящих деревьв</t>
  </si>
  <si>
    <t>под. 1-10 (340,1м2)</t>
  </si>
  <si>
    <t>Нанесение надписей по трафарету</t>
  </si>
  <si>
    <t>под.1-10 -417 м2</t>
  </si>
  <si>
    <t>Устройство защитных решеток на оголовках вентиляционных блоков</t>
  </si>
  <si>
    <t>Замена табличек на подъездах</t>
  </si>
  <si>
    <t>в п.1-10</t>
  </si>
  <si>
    <t>Тариф на текущий ремонт при 100 % выполнении предложенных УК работ = 26,48 руб. с м2</t>
  </si>
  <si>
    <t>на дату ________________2019 г.</t>
  </si>
  <si>
    <t xml:space="preserve">  Предложение управляющей организации по ремонту общего имущества многоквартирного дома                                     по адресу:   на 2019-2020год.                         </t>
  </si>
  <si>
    <t>______________________/Савельева Е.Ю./</t>
  </si>
  <si>
    <t>Председатель правления  МКД "Итальянский, 22"</t>
  </si>
  <si>
    <t>Итальянский, 22</t>
  </si>
  <si>
    <t xml:space="preserve">Получил:          ______________________ </t>
  </si>
  <si>
    <t>ИТП- 1 шт.</t>
  </si>
  <si>
    <t>Благоустройство (посадка деревьев, кустарников, газона)</t>
  </si>
  <si>
    <t xml:space="preserve"> Директор :____________________/А.А. Киршен/</t>
  </si>
  <si>
    <t>Ежегодная замена термометров ТТЖ-150  по требованию правил эксплуатации энерго установок - 10 шт</t>
  </si>
  <si>
    <t>Ежегодная замена манометров МПЗ-У ру16  по требованию правил эксплуатации энерго установок - 10 шт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</si>
  <si>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</si>
  <si>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Замена трехходовых кранов на новые, шаровые ду-15 -5 шт.</t>
  </si>
  <si>
    <t>Ремонт (чистка) теплообменника</t>
  </si>
  <si>
    <t xml:space="preserve">Установка крана шарового Du 15 специального ( для датчика давления) на подающий трубопровод и установка крана шарового Du 15 для датчика давления на обратный трубопровод в ИТП. - 2шт. </t>
  </si>
  <si>
    <t>Установка шарового крана</t>
  </si>
  <si>
    <t>Замена врезок</t>
  </si>
  <si>
    <t>Змена врезок с магистрали падающего трубоправода на стояки ГВС, ХВС- техподполие. 28 шт.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</si>
</sst>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5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1" fillId="0" borderId="0" xfId="53" applyFont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2" xfId="53" applyNumberFormat="1" applyFont="1" applyFill="1" applyBorder="1" applyAlignment="1">
      <alignment vertical="center"/>
      <protection/>
    </xf>
    <xf numFmtId="0" fontId="21" fillId="0" borderId="11" xfId="53" applyFont="1" applyFill="1" applyBorder="1" applyAlignment="1">
      <alignment horizontal="lef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91" fontId="21" fillId="0" borderId="14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40" fillId="0" borderId="0" xfId="53" applyNumberFormat="1" applyFont="1" applyBorder="1" applyAlignment="1">
      <alignment horizontal="center" vertical="center" wrapText="1"/>
      <protection/>
    </xf>
    <xf numFmtId="0" fontId="25" fillId="0" borderId="15" xfId="53" applyNumberFormat="1" applyFont="1" applyBorder="1" applyAlignment="1">
      <alignment horizontal="center" vertical="center" wrapText="1"/>
      <protection/>
    </xf>
    <xf numFmtId="193" fontId="21" fillId="0" borderId="16" xfId="53" applyNumberFormat="1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19" xfId="53" applyNumberFormat="1" applyFont="1" applyBorder="1" applyAlignment="1">
      <alignment horizontal="center" vertical="center" wrapText="1"/>
      <protection/>
    </xf>
    <xf numFmtId="1" fontId="23" fillId="0" borderId="20" xfId="53" applyNumberFormat="1" applyFont="1" applyBorder="1" applyAlignment="1">
      <alignment horizontal="center" vertical="center" wrapText="1"/>
      <protection/>
    </xf>
    <xf numFmtId="191" fontId="21" fillId="0" borderId="14" xfId="53" applyNumberFormat="1" applyFont="1" applyFill="1" applyBorder="1" applyAlignment="1">
      <alignment vertical="center"/>
      <protection/>
    </xf>
    <xf numFmtId="191" fontId="21" fillId="0" borderId="14" xfId="53" applyNumberFormat="1" applyFont="1" applyFill="1" applyBorder="1" applyAlignment="1">
      <alignment horizontal="right" vertical="center"/>
      <protection/>
    </xf>
    <xf numFmtId="191" fontId="21" fillId="0" borderId="20" xfId="53" applyNumberFormat="1" applyFont="1" applyFill="1" applyBorder="1" applyAlignment="1">
      <alignment horizontal="right" vertical="center"/>
      <protection/>
    </xf>
    <xf numFmtId="0" fontId="21" fillId="0" borderId="21" xfId="53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182" fontId="24" fillId="0" borderId="22" xfId="0" applyNumberFormat="1" applyFont="1" applyBorder="1" applyAlignment="1">
      <alignment horizontal="center" vertical="center" wrapText="1"/>
    </xf>
    <xf numFmtId="182" fontId="24" fillId="0" borderId="23" xfId="0" applyNumberFormat="1" applyFont="1" applyFill="1" applyBorder="1" applyAlignment="1">
      <alignment horizontal="center" vertical="center" wrapText="1"/>
    </xf>
    <xf numFmtId="193" fontId="33" fillId="0" borderId="24" xfId="53" applyNumberFormat="1" applyFont="1" applyFill="1" applyBorder="1" applyAlignment="1">
      <alignment horizontal="center" vertical="center" wrapText="1"/>
      <protection/>
    </xf>
    <xf numFmtId="191" fontId="21" fillId="0" borderId="25" xfId="53" applyNumberFormat="1" applyFont="1" applyFill="1" applyBorder="1" applyAlignment="1">
      <alignment vertical="center"/>
      <protection/>
    </xf>
    <xf numFmtId="0" fontId="21" fillId="0" borderId="26" xfId="53" applyFont="1" applyBorder="1" applyAlignment="1">
      <alignment horizontal="center" vertical="center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190" fontId="29" fillId="0" borderId="28" xfId="53" applyNumberFormat="1" applyFont="1" applyBorder="1" applyAlignment="1">
      <alignment horizontal="center" vertical="center" wrapText="1"/>
      <protection/>
    </xf>
    <xf numFmtId="0" fontId="29" fillId="0" borderId="29" xfId="53" applyFont="1" applyBorder="1" applyAlignment="1">
      <alignment horizontal="center" vertical="center"/>
      <protection/>
    </xf>
    <xf numFmtId="0" fontId="21" fillId="0" borderId="30" xfId="53" applyFont="1" applyBorder="1" applyAlignment="1">
      <alignment horizontal="center" vertical="center"/>
      <protection/>
    </xf>
    <xf numFmtId="190" fontId="29" fillId="0" borderId="31" xfId="53" applyNumberFormat="1" applyFont="1" applyBorder="1" applyAlignment="1">
      <alignment horizontal="center" vertical="center" wrapText="1"/>
      <protection/>
    </xf>
    <xf numFmtId="0" fontId="21" fillId="0" borderId="32" xfId="53" applyFont="1" applyBorder="1" applyAlignment="1">
      <alignment vertical="center"/>
      <protection/>
    </xf>
    <xf numFmtId="191" fontId="21" fillId="0" borderId="14" xfId="0" applyNumberFormat="1" applyFont="1" applyFill="1" applyBorder="1" applyAlignment="1">
      <alignment horizontal="right"/>
    </xf>
    <xf numFmtId="191" fontId="30" fillId="0" borderId="33" xfId="0" applyNumberFormat="1" applyFont="1" applyFill="1" applyBorder="1" applyAlignment="1">
      <alignment horizontal="right"/>
    </xf>
    <xf numFmtId="191" fontId="32" fillId="0" borderId="25" xfId="0" applyNumberFormat="1" applyFont="1" applyFill="1" applyBorder="1" applyAlignment="1">
      <alignment horizontal="right"/>
    </xf>
    <xf numFmtId="190" fontId="43" fillId="0" borderId="34" xfId="53" applyNumberFormat="1" applyFont="1" applyBorder="1" applyAlignment="1">
      <alignment horizontal="center" vertical="center" wrapText="1"/>
      <protection/>
    </xf>
    <xf numFmtId="190" fontId="43" fillId="0" borderId="23" xfId="53" applyNumberFormat="1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182" fontId="44" fillId="0" borderId="11" xfId="0" applyNumberFormat="1" applyFont="1" applyFill="1" applyBorder="1" applyAlignment="1">
      <alignment/>
    </xf>
    <xf numFmtId="182" fontId="44" fillId="0" borderId="22" xfId="0" applyNumberFormat="1" applyFont="1" applyFill="1" applyBorder="1" applyAlignment="1">
      <alignment/>
    </xf>
    <xf numFmtId="182" fontId="24" fillId="0" borderId="35" xfId="0" applyNumberFormat="1" applyFont="1" applyFill="1" applyBorder="1" applyAlignment="1">
      <alignment/>
    </xf>
    <xf numFmtId="191" fontId="24" fillId="0" borderId="14" xfId="53" applyNumberFormat="1" applyFont="1" applyBorder="1" applyAlignment="1">
      <alignment horizontal="right" vertical="center" wrapText="1"/>
      <protection/>
    </xf>
    <xf numFmtId="182" fontId="44" fillId="0" borderId="22" xfId="0" applyNumberFormat="1" applyFont="1" applyBorder="1" applyAlignment="1">
      <alignment horizontal="right"/>
    </xf>
    <xf numFmtId="182" fontId="32" fillId="0" borderId="35" xfId="0" applyNumberFormat="1" applyFont="1" applyBorder="1" applyAlignment="1">
      <alignment horizontal="right"/>
    </xf>
    <xf numFmtId="182" fontId="44" fillId="0" borderId="11" xfId="0" applyNumberFormat="1" applyFont="1" applyBorder="1" applyAlignment="1">
      <alignment horizontal="right"/>
    </xf>
    <xf numFmtId="182" fontId="44" fillId="0" borderId="22" xfId="53" applyNumberFormat="1" applyFont="1" applyBorder="1" applyAlignment="1">
      <alignment horizontal="center" vertical="center" wrapText="1"/>
      <protection/>
    </xf>
    <xf numFmtId="182" fontId="24" fillId="0" borderId="35" xfId="53" applyNumberFormat="1" applyFont="1" applyBorder="1" applyAlignment="1">
      <alignment horizontal="center" vertical="center" wrapText="1"/>
      <protection/>
    </xf>
    <xf numFmtId="182" fontId="44" fillId="0" borderId="11" xfId="53" applyNumberFormat="1" applyFont="1" applyBorder="1" applyAlignment="1">
      <alignment vertical="center" wrapText="1"/>
      <protection/>
    </xf>
    <xf numFmtId="182" fontId="44" fillId="0" borderId="22" xfId="53" applyNumberFormat="1" applyFont="1" applyBorder="1" applyAlignment="1">
      <alignment vertical="center" wrapText="1"/>
      <protection/>
    </xf>
    <xf numFmtId="182" fontId="24" fillId="0" borderId="35" xfId="53" applyNumberFormat="1" applyFont="1" applyBorder="1" applyAlignment="1">
      <alignment vertical="center" wrapText="1"/>
      <protection/>
    </xf>
    <xf numFmtId="182" fontId="44" fillId="0" borderId="22" xfId="0" applyNumberFormat="1" applyFont="1" applyFill="1" applyBorder="1" applyAlignment="1">
      <alignment/>
    </xf>
    <xf numFmtId="182" fontId="24" fillId="0" borderId="35" xfId="0" applyNumberFormat="1" applyFont="1" applyFill="1" applyBorder="1" applyAlignment="1">
      <alignment/>
    </xf>
    <xf numFmtId="182" fontId="44" fillId="0" borderId="11" xfId="53" applyNumberFormat="1" applyFont="1" applyBorder="1" applyAlignment="1">
      <alignment vertical="center" wrapText="1"/>
      <protection/>
    </xf>
    <xf numFmtId="182" fontId="44" fillId="0" borderId="22" xfId="53" applyNumberFormat="1" applyFont="1" applyBorder="1" applyAlignment="1">
      <alignment vertical="center" wrapText="1"/>
      <protection/>
    </xf>
    <xf numFmtId="182" fontId="24" fillId="0" borderId="35" xfId="53" applyNumberFormat="1" applyFont="1" applyBorder="1" applyAlignment="1">
      <alignment vertical="center" wrapText="1"/>
      <protection/>
    </xf>
    <xf numFmtId="182" fontId="45" fillId="0" borderId="22" xfId="0" applyNumberFormat="1" applyFont="1" applyBorder="1" applyAlignment="1">
      <alignment/>
    </xf>
    <xf numFmtId="182" fontId="0" fillId="0" borderId="35" xfId="0" applyNumberFormat="1" applyFont="1" applyBorder="1" applyAlignment="1">
      <alignment/>
    </xf>
    <xf numFmtId="191" fontId="24" fillId="0" borderId="20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4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4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7" xfId="53" applyNumberFormat="1" applyFont="1" applyBorder="1" applyAlignment="1">
      <alignment horizontal="center" vertical="center" wrapText="1"/>
      <protection/>
    </xf>
    <xf numFmtId="0" fontId="20" fillId="0" borderId="38" xfId="53" applyFont="1" applyBorder="1" applyAlignment="1">
      <alignment horizontal="center" vertical="center" wrapText="1"/>
      <protection/>
    </xf>
    <xf numFmtId="182" fontId="44" fillId="0" borderId="13" xfId="53" applyNumberFormat="1" applyFont="1" applyBorder="1" applyAlignment="1">
      <alignment vertical="center" wrapText="1"/>
      <protection/>
    </xf>
    <xf numFmtId="182" fontId="44" fillId="0" borderId="39" xfId="53" applyNumberFormat="1" applyFont="1" applyBorder="1" applyAlignment="1">
      <alignment vertical="center" wrapText="1"/>
      <protection/>
    </xf>
    <xf numFmtId="182" fontId="45" fillId="0" borderId="39" xfId="0" applyNumberFormat="1" applyFont="1" applyBorder="1" applyAlignment="1">
      <alignment/>
    </xf>
    <xf numFmtId="182" fontId="0" fillId="0" borderId="24" xfId="0" applyNumberFormat="1" applyFont="1" applyBorder="1" applyAlignment="1">
      <alignment/>
    </xf>
    <xf numFmtId="49" fontId="21" fillId="0" borderId="34" xfId="53" applyNumberFormat="1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/>
      <protection/>
    </xf>
    <xf numFmtId="49" fontId="21" fillId="0" borderId="13" xfId="53" applyNumberFormat="1" applyFont="1" applyBorder="1" applyAlignment="1">
      <alignment horizontal="center" vertical="center"/>
      <protection/>
    </xf>
    <xf numFmtId="182" fontId="24" fillId="0" borderId="39" xfId="0" applyNumberFormat="1" applyFont="1" applyBorder="1" applyAlignment="1">
      <alignment horizontal="center" vertical="center" wrapText="1"/>
    </xf>
    <xf numFmtId="0" fontId="21" fillId="0" borderId="37" xfId="53" applyFont="1" applyBorder="1" applyAlignment="1">
      <alignment vertical="center" wrapText="1"/>
      <protection/>
    </xf>
    <xf numFmtId="0" fontId="21" fillId="0" borderId="28" xfId="0" applyFont="1" applyBorder="1" applyAlignment="1">
      <alignment horizontal="center" vertical="center" wrapText="1"/>
    </xf>
    <xf numFmtId="0" fontId="21" fillId="0" borderId="38" xfId="53" applyFont="1" applyBorder="1" applyAlignment="1">
      <alignment horizontal="center" vertical="center" wrapText="1"/>
      <protection/>
    </xf>
    <xf numFmtId="0" fontId="21" fillId="0" borderId="34" xfId="53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vertical="center" wrapText="1"/>
    </xf>
    <xf numFmtId="0" fontId="21" fillId="0" borderId="11" xfId="53" applyFont="1" applyBorder="1" applyAlignment="1">
      <alignment horizontal="center" vertical="center" wrapText="1"/>
      <protection/>
    </xf>
    <xf numFmtId="0" fontId="24" fillId="0" borderId="35" xfId="0" applyFont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vertical="center" wrapText="1"/>
    </xf>
    <xf numFmtId="16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182" fontId="24" fillId="24" borderId="35" xfId="54" applyNumberFormat="1" applyFont="1" applyFill="1" applyBorder="1" applyAlignment="1">
      <alignment horizontal="right" vertical="center" wrapText="1"/>
      <protection/>
    </xf>
    <xf numFmtId="49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35" xfId="53" applyFont="1" applyFill="1" applyBorder="1" applyAlignment="1">
      <alignment vertical="center" wrapText="1"/>
      <protection/>
    </xf>
    <xf numFmtId="0" fontId="21" fillId="24" borderId="35" xfId="0" applyFont="1" applyFill="1" applyBorder="1" applyAlignment="1">
      <alignment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46" fillId="24" borderId="35" xfId="53" applyFont="1" applyFill="1" applyBorder="1" applyAlignment="1">
      <alignment vertical="center" wrapText="1"/>
      <protection/>
    </xf>
    <xf numFmtId="49" fontId="21" fillId="24" borderId="13" xfId="53" applyNumberFormat="1" applyFont="1" applyFill="1" applyBorder="1" applyAlignment="1">
      <alignment horizontal="center" vertical="center" wrapText="1"/>
      <protection/>
    </xf>
    <xf numFmtId="0" fontId="21" fillId="24" borderId="24" xfId="0" applyFont="1" applyFill="1" applyBorder="1" applyAlignment="1">
      <alignment vertical="center" wrapText="1"/>
    </xf>
    <xf numFmtId="0" fontId="24" fillId="24" borderId="37" xfId="53" applyFont="1" applyFill="1" applyBorder="1" applyAlignment="1">
      <alignment horizontal="center" vertical="center" wrapText="1"/>
      <protection/>
    </xf>
    <xf numFmtId="0" fontId="24" fillId="24" borderId="38" xfId="0" applyFont="1" applyFill="1" applyBorder="1" applyAlignment="1">
      <alignment vertical="center" wrapText="1"/>
    </xf>
    <xf numFmtId="0" fontId="21" fillId="0" borderId="19" xfId="53" applyFont="1" applyBorder="1" applyAlignment="1">
      <alignment horizontal="center" vertical="center"/>
      <protection/>
    </xf>
    <xf numFmtId="49" fontId="47" fillId="24" borderId="11" xfId="53" applyNumberFormat="1" applyFont="1" applyFill="1" applyBorder="1" applyAlignment="1">
      <alignment horizontal="center" vertical="center" wrapText="1"/>
      <protection/>
    </xf>
    <xf numFmtId="0" fontId="21" fillId="24" borderId="40" xfId="53" applyFont="1" applyFill="1" applyBorder="1" applyAlignment="1">
      <alignment vertical="center" wrapText="1"/>
      <protection/>
    </xf>
    <xf numFmtId="0" fontId="21" fillId="24" borderId="12" xfId="53" applyFont="1" applyFill="1" applyBorder="1" applyAlignment="1">
      <alignment vertical="center" wrapText="1"/>
      <protection/>
    </xf>
    <xf numFmtId="0" fontId="21" fillId="24" borderId="33" xfId="53" applyFont="1" applyFill="1" applyBorder="1" applyAlignment="1">
      <alignment vertical="center" wrapText="1"/>
      <protection/>
    </xf>
    <xf numFmtId="0" fontId="24" fillId="24" borderId="41" xfId="53" applyFont="1" applyFill="1" applyBorder="1" applyAlignment="1">
      <alignment horizontal="center" vertical="center" wrapText="1"/>
      <protection/>
    </xf>
    <xf numFmtId="0" fontId="24" fillId="24" borderId="42" xfId="0" applyFont="1" applyFill="1" applyBorder="1" applyAlignment="1">
      <alignment vertical="center" wrapText="1"/>
    </xf>
    <xf numFmtId="0" fontId="37" fillId="24" borderId="40" xfId="0" applyFont="1" applyFill="1" applyBorder="1" applyAlignment="1">
      <alignment vertical="center" wrapText="1"/>
    </xf>
    <xf numFmtId="0" fontId="37" fillId="24" borderId="33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horizontal="left" vertical="top" wrapText="1"/>
    </xf>
    <xf numFmtId="0" fontId="24" fillId="24" borderId="33" xfId="0" applyFont="1" applyFill="1" applyBorder="1" applyAlignment="1">
      <alignment horizontal="left" vertical="top" wrapText="1"/>
    </xf>
    <xf numFmtId="0" fontId="37" fillId="24" borderId="40" xfId="0" applyFont="1" applyFill="1" applyBorder="1" applyAlignment="1">
      <alignment horizontal="left" vertical="center" wrapText="1"/>
    </xf>
    <xf numFmtId="0" fontId="37" fillId="24" borderId="33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43" xfId="0" applyFont="1" applyBorder="1" applyAlignment="1">
      <alignment vertical="center" wrapText="1"/>
    </xf>
    <xf numFmtId="0" fontId="24" fillId="24" borderId="44" xfId="0" applyFont="1" applyFill="1" applyBorder="1" applyAlignment="1">
      <alignment vertical="center" wrapText="1"/>
    </xf>
    <xf numFmtId="0" fontId="24" fillId="24" borderId="45" xfId="53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left" vertical="top" wrapText="1"/>
    </xf>
    <xf numFmtId="0" fontId="50" fillId="0" borderId="0" xfId="54" applyFont="1" applyAlignment="1">
      <alignment horizontal="right" vertical="center"/>
      <protection/>
    </xf>
    <xf numFmtId="4" fontId="31" fillId="0" borderId="14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Fill="1" applyBorder="1" applyAlignment="1">
      <alignment horizontal="center" vertical="center"/>
      <protection/>
    </xf>
    <xf numFmtId="4" fontId="21" fillId="0" borderId="20" xfId="53" applyNumberFormat="1" applyFont="1" applyFill="1" applyBorder="1" applyAlignment="1">
      <alignment horizontal="center" vertical="center"/>
      <protection/>
    </xf>
    <xf numFmtId="4" fontId="21" fillId="0" borderId="15" xfId="53" applyNumberFormat="1" applyFont="1" applyBorder="1" applyAlignment="1">
      <alignment horizontal="center" vertical="center" wrapText="1"/>
      <protection/>
    </xf>
    <xf numFmtId="4" fontId="21" fillId="0" borderId="35" xfId="53" applyNumberFormat="1" applyFont="1" applyBorder="1" applyAlignment="1">
      <alignment horizontal="center" vertical="center" wrapText="1"/>
      <protection/>
    </xf>
    <xf numFmtId="4" fontId="21" fillId="0" borderId="35" xfId="53" applyNumberFormat="1" applyFont="1" applyFill="1" applyBorder="1" applyAlignment="1">
      <alignment horizontal="center" vertical="center" wrapText="1"/>
      <protection/>
    </xf>
    <xf numFmtId="4" fontId="27" fillId="0" borderId="35" xfId="53" applyNumberFormat="1" applyFont="1" applyBorder="1" applyAlignment="1">
      <alignment horizontal="center" vertical="center" wrapText="1"/>
      <protection/>
    </xf>
    <xf numFmtId="4" fontId="30" fillId="0" borderId="35" xfId="53" applyNumberFormat="1" applyFont="1" applyFill="1" applyBorder="1" applyAlignment="1">
      <alignment horizontal="center" vertical="center" wrapText="1"/>
      <protection/>
    </xf>
    <xf numFmtId="4" fontId="27" fillId="0" borderId="35" xfId="53" applyNumberFormat="1" applyFont="1" applyFill="1" applyBorder="1" applyAlignment="1">
      <alignment horizontal="center" vertical="center" wrapText="1"/>
      <protection/>
    </xf>
    <xf numFmtId="4" fontId="27" fillId="24" borderId="35" xfId="53" applyNumberFormat="1" applyFont="1" applyFill="1" applyBorder="1" applyAlignment="1">
      <alignment horizontal="center" vertical="center" wrapText="1"/>
      <protection/>
    </xf>
    <xf numFmtId="4" fontId="27" fillId="24" borderId="35" xfId="0" applyNumberFormat="1" applyFont="1" applyFill="1" applyBorder="1" applyAlignment="1">
      <alignment horizontal="center" vertical="center"/>
    </xf>
    <xf numFmtId="4" fontId="34" fillId="24" borderId="35" xfId="53" applyNumberFormat="1" applyFont="1" applyFill="1" applyBorder="1" applyAlignment="1">
      <alignment horizontal="center" vertical="center" wrapText="1"/>
      <protection/>
    </xf>
    <xf numFmtId="4" fontId="24" fillId="24" borderId="22" xfId="53" applyNumberFormat="1" applyFont="1" applyFill="1" applyBorder="1" applyAlignment="1">
      <alignment horizontal="center" vertical="center" wrapText="1"/>
      <protection/>
    </xf>
    <xf numFmtId="0" fontId="21" fillId="24" borderId="41" xfId="53" applyFont="1" applyFill="1" applyBorder="1" applyAlignment="1">
      <alignment horizontal="center" vertical="center" wrapText="1"/>
      <protection/>
    </xf>
    <xf numFmtId="4" fontId="21" fillId="24" borderId="22" xfId="53" applyNumberFormat="1" applyFont="1" applyFill="1" applyBorder="1" applyAlignment="1">
      <alignment horizontal="center" vertical="center" wrapText="1"/>
      <protection/>
    </xf>
    <xf numFmtId="182" fontId="0" fillId="0" borderId="22" xfId="0" applyNumberFormat="1" applyBorder="1" applyAlignment="1">
      <alignment horizontal="center"/>
    </xf>
    <xf numFmtId="0" fontId="51" fillId="0" borderId="0" xfId="0" applyFont="1" applyAlignment="1">
      <alignment/>
    </xf>
    <xf numFmtId="4" fontId="21" fillId="24" borderId="23" xfId="53" applyNumberFormat="1" applyFont="1" applyFill="1" applyBorder="1" applyAlignment="1">
      <alignment horizontal="center" vertical="center" wrapText="1"/>
      <protection/>
    </xf>
    <xf numFmtId="4" fontId="21" fillId="0" borderId="22" xfId="53" applyNumberFormat="1" applyFont="1" applyBorder="1" applyAlignment="1">
      <alignment horizontal="center" vertical="center" wrapText="1"/>
      <protection/>
    </xf>
    <xf numFmtId="4" fontId="24" fillId="24" borderId="22" xfId="54" applyNumberFormat="1" applyFont="1" applyFill="1" applyBorder="1" applyAlignment="1">
      <alignment horizontal="center" vertical="center" wrapText="1"/>
      <protection/>
    </xf>
    <xf numFmtId="2" fontId="24" fillId="24" borderId="22" xfId="0" applyNumberFormat="1" applyFont="1" applyFill="1" applyBorder="1" applyAlignment="1">
      <alignment horizontal="center" vertical="center" wrapText="1"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24" borderId="46" xfId="53" applyNumberFormat="1" applyFont="1" applyFill="1" applyBorder="1" applyAlignment="1">
      <alignment horizontal="center" vertical="center" wrapText="1"/>
      <protection/>
    </xf>
    <xf numFmtId="4" fontId="24" fillId="24" borderId="47" xfId="53" applyNumberFormat="1" applyFont="1" applyFill="1" applyBorder="1" applyAlignment="1">
      <alignment horizontal="center" vertical="center" wrapText="1"/>
      <protection/>
    </xf>
    <xf numFmtId="4" fontId="24" fillId="24" borderId="46" xfId="54" applyNumberFormat="1" applyFont="1" applyFill="1" applyBorder="1" applyAlignment="1">
      <alignment horizontal="center" vertical="center" wrapText="1"/>
      <protection/>
    </xf>
    <xf numFmtId="4" fontId="21" fillId="24" borderId="39" xfId="0" applyNumberFormat="1" applyFont="1" applyFill="1" applyBorder="1" applyAlignment="1">
      <alignment horizontal="center" vertical="center" wrapText="1"/>
    </xf>
    <xf numFmtId="4" fontId="33" fillId="24" borderId="28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4" fontId="27" fillId="24" borderId="24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0" fillId="0" borderId="0" xfId="0" applyAlignment="1">
      <alignment horizontal="left"/>
    </xf>
    <xf numFmtId="0" fontId="37" fillId="24" borderId="46" xfId="0" applyFont="1" applyFill="1" applyBorder="1" applyAlignment="1">
      <alignment horizontal="left" vertical="center" wrapText="1"/>
    </xf>
    <xf numFmtId="0" fontId="24" fillId="24" borderId="40" xfId="0" applyFont="1" applyFill="1" applyBorder="1" applyAlignment="1">
      <alignment horizontal="left" vertical="top" wrapText="1"/>
    </xf>
    <xf numFmtId="0" fontId="24" fillId="24" borderId="33" xfId="0" applyFont="1" applyFill="1" applyBorder="1" applyAlignment="1">
      <alignment horizontal="left" vertical="top" wrapText="1"/>
    </xf>
    <xf numFmtId="0" fontId="37" fillId="24" borderId="40" xfId="0" applyFont="1" applyFill="1" applyBorder="1" applyAlignment="1">
      <alignment horizontal="left" vertical="center" wrapText="1"/>
    </xf>
    <xf numFmtId="0" fontId="37" fillId="24" borderId="33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37" fillId="24" borderId="40" xfId="0" applyFont="1" applyFill="1" applyBorder="1" applyAlignment="1">
      <alignment vertical="center" wrapText="1"/>
    </xf>
    <xf numFmtId="0" fontId="37" fillId="24" borderId="33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horizontal="left" vertical="top" wrapText="1"/>
    </xf>
    <xf numFmtId="0" fontId="37" fillId="24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7" fillId="24" borderId="10" xfId="0" applyFont="1" applyFill="1" applyBorder="1" applyAlignment="1">
      <alignment vertical="center" wrapText="1"/>
    </xf>
    <xf numFmtId="0" fontId="37" fillId="24" borderId="48" xfId="0" applyFont="1" applyFill="1" applyBorder="1" applyAlignment="1">
      <alignment vertical="center" wrapText="1"/>
    </xf>
    <xf numFmtId="0" fontId="33" fillId="24" borderId="28" xfId="55" applyFont="1" applyFill="1" applyBorder="1" applyAlignment="1">
      <alignment horizontal="right" vertical="center" wrapText="1"/>
      <protection/>
    </xf>
    <xf numFmtId="0" fontId="24" fillId="24" borderId="10" xfId="0" applyFont="1" applyFill="1" applyBorder="1" applyAlignment="1">
      <alignment vertical="top" wrapText="1"/>
    </xf>
    <xf numFmtId="0" fontId="24" fillId="24" borderId="48" xfId="0" applyFont="1" applyFill="1" applyBorder="1" applyAlignment="1">
      <alignment vertical="top" wrapText="1"/>
    </xf>
    <xf numFmtId="0" fontId="24" fillId="24" borderId="40" xfId="53" applyFont="1" applyFill="1" applyBorder="1" applyAlignment="1">
      <alignment horizontal="left" vertical="center" wrapText="1"/>
      <protection/>
    </xf>
    <xf numFmtId="0" fontId="24" fillId="24" borderId="33" xfId="53" applyFont="1" applyFill="1" applyBorder="1" applyAlignment="1">
      <alignment horizontal="left" vertical="center" wrapText="1"/>
      <protection/>
    </xf>
    <xf numFmtId="0" fontId="37" fillId="24" borderId="40" xfId="53" applyFont="1" applyFill="1" applyBorder="1" applyAlignment="1">
      <alignment horizontal="left" vertical="center" wrapText="1"/>
      <protection/>
    </xf>
    <xf numFmtId="0" fontId="37" fillId="24" borderId="33" xfId="53" applyFont="1" applyFill="1" applyBorder="1" applyAlignment="1">
      <alignment horizontal="left" vertical="center" wrapText="1"/>
      <protection/>
    </xf>
    <xf numFmtId="0" fontId="24" fillId="0" borderId="40" xfId="53" applyFont="1" applyBorder="1" applyAlignment="1">
      <alignment horizontal="left" vertical="top" wrapText="1"/>
      <protection/>
    </xf>
    <xf numFmtId="0" fontId="24" fillId="0" borderId="33" xfId="53" applyFont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24" borderId="22" xfId="53" applyFont="1" applyFill="1" applyBorder="1" applyAlignment="1">
      <alignment horizontal="left" vertical="center" wrapText="1"/>
      <protection/>
    </xf>
    <xf numFmtId="0" fontId="24" fillId="24" borderId="40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4" fillId="24" borderId="46" xfId="0" applyFont="1" applyFill="1" applyBorder="1" applyAlignment="1">
      <alignment horizontal="left" vertical="top" wrapText="1"/>
    </xf>
    <xf numFmtId="0" fontId="23" fillId="0" borderId="0" xfId="53" applyNumberFormat="1" applyFont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center" vertical="center" wrapText="1"/>
      <protection/>
    </xf>
    <xf numFmtId="0" fontId="21" fillId="0" borderId="28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right" vertical="center" wrapText="1"/>
      <protection/>
    </xf>
    <xf numFmtId="0" fontId="24" fillId="24" borderId="22" xfId="0" applyFont="1" applyFill="1" applyBorder="1" applyAlignment="1">
      <alignment horizontal="center" vertical="center" wrapText="1"/>
    </xf>
    <xf numFmtId="0" fontId="21" fillId="0" borderId="22" xfId="53" applyFont="1" applyBorder="1" applyAlignment="1">
      <alignment horizontal="left" vertical="center" wrapText="1"/>
      <protection/>
    </xf>
    <xf numFmtId="0" fontId="21" fillId="24" borderId="22" xfId="0" applyFont="1" applyFill="1" applyBorder="1" applyAlignment="1">
      <alignment horizontal="left" vertical="center" wrapText="1"/>
    </xf>
    <xf numFmtId="0" fontId="24" fillId="24" borderId="40" xfId="53" applyFont="1" applyFill="1" applyBorder="1" applyAlignment="1">
      <alignment horizontal="left" vertical="top" wrapText="1"/>
      <protection/>
    </xf>
    <xf numFmtId="0" fontId="24" fillId="24" borderId="33" xfId="53" applyFont="1" applyFill="1" applyBorder="1" applyAlignment="1">
      <alignment horizontal="left" vertical="top" wrapText="1"/>
      <protection/>
    </xf>
    <xf numFmtId="0" fontId="37" fillId="24" borderId="22" xfId="53" applyFont="1" applyFill="1" applyBorder="1" applyAlignment="1">
      <alignment horizontal="left" vertical="center" wrapText="1"/>
      <protection/>
    </xf>
    <xf numFmtId="0" fontId="24" fillId="24" borderId="22" xfId="53" applyFont="1" applyFill="1" applyBorder="1" applyAlignment="1">
      <alignment horizontal="left" vertical="top" wrapText="1"/>
      <protection/>
    </xf>
    <xf numFmtId="0" fontId="37" fillId="0" borderId="40" xfId="0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49" fillId="24" borderId="33" xfId="0" applyFont="1" applyFill="1" applyBorder="1" applyAlignment="1">
      <alignment horizontal="left" vertical="center" wrapText="1"/>
    </xf>
    <xf numFmtId="0" fontId="37" fillId="24" borderId="22" xfId="56" applyFont="1" applyFill="1" applyBorder="1" applyAlignment="1">
      <alignment horizontal="left" vertical="center" wrapText="1"/>
      <protection/>
    </xf>
    <xf numFmtId="0" fontId="21" fillId="24" borderId="39" xfId="0" applyFont="1" applyFill="1" applyBorder="1" applyAlignment="1">
      <alignment horizontal="left" vertical="center" wrapText="1"/>
    </xf>
    <xf numFmtId="0" fontId="24" fillId="24" borderId="22" xfId="56" applyFont="1" applyFill="1" applyBorder="1" applyAlignment="1">
      <alignment horizontal="left" vertical="top" wrapText="1"/>
      <protection/>
    </xf>
    <xf numFmtId="0" fontId="38" fillId="0" borderId="0" xfId="0" applyFont="1" applyBorder="1" applyAlignment="1">
      <alignment horizontal="center"/>
    </xf>
    <xf numFmtId="0" fontId="21" fillId="0" borderId="22" xfId="53" applyFont="1" applyBorder="1" applyAlignment="1">
      <alignment vertical="center" wrapText="1"/>
      <protection/>
    </xf>
    <xf numFmtId="0" fontId="19" fillId="0" borderId="0" xfId="0" applyFont="1" applyAlignment="1">
      <alignment horizontal="left" wrapText="1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19" fillId="0" borderId="49" xfId="54" applyFont="1" applyBorder="1" applyAlignment="1">
      <alignment horizontal="center" vertical="center"/>
      <protection/>
    </xf>
    <xf numFmtId="0" fontId="19" fillId="0" borderId="50" xfId="54" applyFont="1" applyBorder="1" applyAlignment="1">
      <alignment horizontal="center" vertical="center"/>
      <protection/>
    </xf>
    <xf numFmtId="191" fontId="32" fillId="0" borderId="51" xfId="0" applyNumberFormat="1" applyFont="1" applyFill="1" applyBorder="1" applyAlignment="1">
      <alignment horizontal="center"/>
    </xf>
    <xf numFmtId="191" fontId="32" fillId="0" borderId="52" xfId="0" applyNumberFormat="1" applyFont="1" applyFill="1" applyBorder="1" applyAlignment="1">
      <alignment horizontal="center"/>
    </xf>
    <xf numFmtId="0" fontId="21" fillId="0" borderId="22" xfId="53" applyFont="1" applyFill="1" applyBorder="1" applyAlignment="1">
      <alignment horizontal="left" vertical="center"/>
      <protection/>
    </xf>
    <xf numFmtId="0" fontId="21" fillId="0" borderId="40" xfId="53" applyFont="1" applyFill="1" applyBorder="1" applyAlignment="1">
      <alignment horizontal="left" vertical="center"/>
      <protection/>
    </xf>
    <xf numFmtId="0" fontId="21" fillId="24" borderId="22" xfId="53" applyFont="1" applyFill="1" applyBorder="1" applyAlignment="1">
      <alignment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1" fillId="0" borderId="34" xfId="53" applyFont="1" applyBorder="1" applyAlignment="1">
      <alignment horizontal="center" vertical="center"/>
      <protection/>
    </xf>
    <xf numFmtId="0" fontId="21" fillId="0" borderId="23" xfId="53" applyFont="1" applyBorder="1" applyAlignment="1">
      <alignment horizontal="center" vertical="center"/>
      <protection/>
    </xf>
    <xf numFmtId="0" fontId="21" fillId="0" borderId="53" xfId="53" applyFont="1" applyBorder="1" applyAlignment="1">
      <alignment horizontal="center" vertical="center"/>
      <protection/>
    </xf>
    <xf numFmtId="0" fontId="21" fillId="0" borderId="54" xfId="53" applyFont="1" applyFill="1" applyBorder="1" applyAlignment="1">
      <alignment horizontal="left" vertical="center"/>
      <protection/>
    </xf>
    <xf numFmtId="0" fontId="21" fillId="0" borderId="51" xfId="53" applyFont="1" applyFill="1" applyBorder="1" applyAlignment="1">
      <alignment horizontal="left" vertical="center"/>
      <protection/>
    </xf>
    <xf numFmtId="0" fontId="33" fillId="0" borderId="36" xfId="53" applyFont="1" applyBorder="1" applyAlignment="1">
      <alignment horizontal="center" vertical="center" wrapText="1"/>
      <protection/>
    </xf>
    <xf numFmtId="0" fontId="33" fillId="0" borderId="50" xfId="53" applyFont="1" applyBorder="1" applyAlignment="1">
      <alignment horizontal="center" vertical="center" wrapText="1"/>
      <protection/>
    </xf>
    <xf numFmtId="0" fontId="33" fillId="0" borderId="29" xfId="53" applyFont="1" applyBorder="1" applyAlignment="1">
      <alignment horizontal="center" vertical="center" wrapText="1"/>
      <protection/>
    </xf>
    <xf numFmtId="191" fontId="32" fillId="0" borderId="55" xfId="0" applyNumberFormat="1" applyFont="1" applyFill="1" applyBorder="1" applyAlignment="1">
      <alignment horizontal="center"/>
    </xf>
    <xf numFmtId="191" fontId="32" fillId="0" borderId="12" xfId="0" applyNumberFormat="1" applyFont="1" applyFill="1" applyBorder="1" applyAlignment="1">
      <alignment horizontal="center"/>
    </xf>
    <xf numFmtId="191" fontId="32" fillId="0" borderId="25" xfId="0" applyNumberFormat="1" applyFont="1" applyFill="1" applyBorder="1" applyAlignment="1">
      <alignment horizontal="center"/>
    </xf>
    <xf numFmtId="0" fontId="25" fillId="0" borderId="34" xfId="53" applyNumberFormat="1" applyFont="1" applyBorder="1" applyAlignment="1">
      <alignment horizontal="center" vertical="center" wrapText="1"/>
      <protection/>
    </xf>
    <xf numFmtId="0" fontId="25" fillId="0" borderId="23" xfId="53" applyNumberFormat="1" applyFont="1" applyBorder="1" applyAlignment="1">
      <alignment horizontal="center" vertical="center" wrapText="1"/>
      <protection/>
    </xf>
    <xf numFmtId="193" fontId="33" fillId="0" borderId="13" xfId="53" applyNumberFormat="1" applyFont="1" applyFill="1" applyBorder="1" applyAlignment="1">
      <alignment horizontal="center" vertical="center" wrapText="1"/>
      <protection/>
    </xf>
    <xf numFmtId="193" fontId="33" fillId="0" borderId="39" xfId="53" applyNumberFormat="1" applyFont="1" applyFill="1" applyBorder="1" applyAlignment="1">
      <alignment horizontal="center" vertical="center" wrapText="1"/>
      <protection/>
    </xf>
    <xf numFmtId="0" fontId="40" fillId="0" borderId="36" xfId="53" applyNumberFormat="1" applyFont="1" applyBorder="1" applyAlignment="1">
      <alignment horizontal="center" vertical="center" wrapText="1"/>
      <protection/>
    </xf>
    <xf numFmtId="0" fontId="40" fillId="0" borderId="29" xfId="53" applyNumberFormat="1" applyFont="1" applyBorder="1" applyAlignment="1">
      <alignment horizontal="center" vertical="center" wrapText="1"/>
      <protection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0" xfId="53" applyFont="1" applyBorder="1" applyAlignment="1">
      <alignment horizontal="center" vertical="center" wrapText="1" shrinkToFit="1"/>
      <protection/>
    </xf>
    <xf numFmtId="0" fontId="21" fillId="0" borderId="12" xfId="53" applyFont="1" applyBorder="1" applyAlignment="1">
      <alignment horizontal="center" vertical="center" wrapText="1" shrinkToFit="1"/>
      <protection/>
    </xf>
    <xf numFmtId="0" fontId="21" fillId="0" borderId="23" xfId="53" applyFont="1" applyBorder="1" applyAlignment="1">
      <alignment vertical="center" wrapText="1"/>
      <protection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58" xfId="0" applyNumberFormat="1" applyFont="1" applyFill="1" applyBorder="1" applyAlignment="1">
      <alignment horizontal="center" vertical="center"/>
    </xf>
    <xf numFmtId="0" fontId="30" fillId="0" borderId="59" xfId="0" applyNumberFormat="1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22" xfId="53" applyFont="1" applyFill="1" applyBorder="1" applyAlignment="1">
      <alignment horizontal="left" vertical="center"/>
      <protection/>
    </xf>
    <xf numFmtId="0" fontId="24" fillId="0" borderId="40" xfId="53" applyFont="1" applyFill="1" applyBorder="1" applyAlignment="1">
      <alignment horizontal="left" vertical="center"/>
      <protection/>
    </xf>
    <xf numFmtId="182" fontId="41" fillId="0" borderId="61" xfId="0" applyNumberFormat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4" fillId="0" borderId="40" xfId="53" applyFont="1" applyBorder="1" applyAlignment="1">
      <alignment horizontal="left" vertical="center" wrapText="1"/>
      <protection/>
    </xf>
    <xf numFmtId="0" fontId="24" fillId="0" borderId="33" xfId="53" applyFont="1" applyBorder="1" applyAlignment="1">
      <alignment horizontal="left" vertical="center" wrapText="1"/>
      <protection/>
    </xf>
    <xf numFmtId="0" fontId="37" fillId="0" borderId="40" xfId="53" applyFont="1" applyBorder="1" applyAlignment="1">
      <alignment horizontal="left" vertical="center" wrapText="1"/>
      <protection/>
    </xf>
    <xf numFmtId="0" fontId="37" fillId="0" borderId="33" xfId="53" applyFont="1" applyBorder="1" applyAlignment="1">
      <alignment horizontal="left" vertical="center" wrapText="1"/>
      <protection/>
    </xf>
    <xf numFmtId="0" fontId="21" fillId="24" borderId="22" xfId="0" applyFont="1" applyFill="1" applyBorder="1" applyAlignment="1">
      <alignment vertical="center" wrapText="1"/>
    </xf>
    <xf numFmtId="0" fontId="24" fillId="0" borderId="39" xfId="53" applyFont="1" applyBorder="1" applyAlignment="1">
      <alignment horizontal="left" vertical="top" wrapText="1"/>
      <protection/>
    </xf>
    <xf numFmtId="0" fontId="37" fillId="0" borderId="54" xfId="53" applyFont="1" applyBorder="1" applyAlignment="1">
      <alignment horizontal="center" vertical="top" wrapText="1"/>
      <protection/>
    </xf>
    <xf numFmtId="0" fontId="37" fillId="0" borderId="64" xfId="53" applyFont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24" fillId="0" borderId="40" xfId="53" applyFont="1" applyBorder="1" applyAlignment="1">
      <alignment vertical="top" wrapText="1"/>
      <protection/>
    </xf>
    <xf numFmtId="0" fontId="24" fillId="0" borderId="33" xfId="53" applyFont="1" applyBorder="1" applyAlignment="1">
      <alignment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Обычный_Ряб.,15" xfId="55"/>
    <cellStyle name="Обычный_Рябинов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"Утверждаю"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"Согласовано"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48750" y="96202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48750" y="96202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48750" y="12163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48750" y="121634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48750" y="9505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48750" y="9505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48750" y="9620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48750" y="9620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48750" y="9505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48750" y="95059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48750" y="9620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48750" y="96202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48750" y="93821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28575</xdr:colOff>
      <xdr:row>23</xdr:row>
      <xdr:rowOff>95250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77325" y="936307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48750" y="95059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48750" y="95059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V77"/>
  <sheetViews>
    <sheetView view="pageBreakPreview" zoomScaleSheetLayoutView="100" zoomScalePageLayoutView="0" workbookViewId="0" topLeftCell="A37">
      <selection activeCell="C71" sqref="C71"/>
    </sheetView>
  </sheetViews>
  <sheetFormatPr defaultColWidth="9.00390625" defaultRowHeight="12.75"/>
  <cols>
    <col min="1" max="1" width="4.375" style="0" customWidth="1"/>
    <col min="2" max="5" width="23.625" style="0" customWidth="1"/>
    <col min="6" max="6" width="19.00390625" style="158" customWidth="1"/>
    <col min="7" max="7" width="18.25390625" style="0" customWidth="1"/>
  </cols>
  <sheetData>
    <row r="1" spans="1:12" s="4" customFormat="1" ht="60.75" customHeight="1">
      <c r="A1" s="197" t="s">
        <v>134</v>
      </c>
      <c r="B1" s="197"/>
      <c r="C1" s="197"/>
      <c r="D1" s="197"/>
      <c r="E1" s="197"/>
      <c r="F1" s="197"/>
      <c r="G1" s="197"/>
      <c r="L1" s="130"/>
    </row>
    <row r="2" spans="1:7" s="4" customFormat="1" ht="24" customHeight="1" thickBot="1">
      <c r="A2" s="201" t="s">
        <v>133</v>
      </c>
      <c r="B2" s="201"/>
      <c r="C2" s="201"/>
      <c r="D2" s="201"/>
      <c r="E2" s="201"/>
      <c r="F2" s="201"/>
      <c r="G2" s="201"/>
    </row>
    <row r="3" spans="1:7" s="1" customFormat="1" ht="46.5" customHeight="1" thickBot="1">
      <c r="A3" s="90" t="s">
        <v>24</v>
      </c>
      <c r="B3" s="199" t="s">
        <v>2</v>
      </c>
      <c r="C3" s="199"/>
      <c r="D3" s="199" t="s">
        <v>23</v>
      </c>
      <c r="E3" s="199"/>
      <c r="F3" s="91" t="s">
        <v>3</v>
      </c>
      <c r="G3" s="92"/>
    </row>
    <row r="4" spans="1:7" ht="18.75" customHeight="1">
      <c r="A4" s="93">
        <v>1</v>
      </c>
      <c r="B4" s="200" t="s">
        <v>0</v>
      </c>
      <c r="C4" s="200"/>
      <c r="D4" s="200"/>
      <c r="E4" s="200"/>
      <c r="F4" s="148">
        <f>0.5*12*18279.8</f>
        <v>109678.79999999999</v>
      </c>
      <c r="G4" s="94"/>
    </row>
    <row r="5" spans="1:7" ht="18.75" customHeight="1">
      <c r="A5" s="95">
        <v>2</v>
      </c>
      <c r="B5" s="203" t="s">
        <v>1</v>
      </c>
      <c r="C5" s="203"/>
      <c r="D5" s="203"/>
      <c r="E5" s="203"/>
      <c r="F5" s="145">
        <v>10000</v>
      </c>
      <c r="G5" s="96"/>
    </row>
    <row r="6" spans="1:7" ht="18.75" customHeight="1">
      <c r="A6" s="95"/>
      <c r="B6" s="198" t="s">
        <v>36</v>
      </c>
      <c r="C6" s="198"/>
      <c r="D6" s="198"/>
      <c r="E6" s="198"/>
      <c r="F6" s="149">
        <f>SUM(F8:F65)</f>
        <v>5688935</v>
      </c>
      <c r="G6" s="96"/>
    </row>
    <row r="7" spans="1:7" ht="18.75" customHeight="1">
      <c r="A7" s="97">
        <v>3</v>
      </c>
      <c r="B7" s="204" t="s">
        <v>28</v>
      </c>
      <c r="C7" s="204"/>
      <c r="D7" s="204"/>
      <c r="E7" s="204"/>
      <c r="F7" s="145"/>
      <c r="G7" s="98"/>
    </row>
    <row r="8" spans="1:7" ht="33.75" customHeight="1">
      <c r="A8" s="99"/>
      <c r="B8" s="177" t="s">
        <v>75</v>
      </c>
      <c r="C8" s="177"/>
      <c r="D8" s="178" t="s">
        <v>55</v>
      </c>
      <c r="E8" s="178"/>
      <c r="F8" s="150">
        <v>240000</v>
      </c>
      <c r="G8" s="98"/>
    </row>
    <row r="9" spans="1:7" ht="33.75" customHeight="1">
      <c r="A9" s="100"/>
      <c r="B9" s="177" t="s">
        <v>44</v>
      </c>
      <c r="C9" s="177"/>
      <c r="D9" s="178" t="s">
        <v>90</v>
      </c>
      <c r="E9" s="178"/>
      <c r="F9" s="150">
        <v>380000</v>
      </c>
      <c r="G9" s="98"/>
    </row>
    <row r="10" spans="1:7" ht="33.75" customHeight="1">
      <c r="A10" s="100"/>
      <c r="B10" s="177" t="s">
        <v>44</v>
      </c>
      <c r="C10" s="177"/>
      <c r="D10" s="178" t="s">
        <v>78</v>
      </c>
      <c r="E10" s="178"/>
      <c r="F10" s="150">
        <v>46000</v>
      </c>
      <c r="G10" s="98"/>
    </row>
    <row r="11" spans="1:7" ht="18.75" customHeight="1">
      <c r="A11" s="100"/>
      <c r="B11" s="177" t="s">
        <v>45</v>
      </c>
      <c r="C11" s="177"/>
      <c r="D11" s="202"/>
      <c r="E11" s="202"/>
      <c r="F11" s="150">
        <v>35000</v>
      </c>
      <c r="G11" s="101"/>
    </row>
    <row r="12" spans="1:7" ht="18.75" customHeight="1">
      <c r="A12" s="102" t="s">
        <v>40</v>
      </c>
      <c r="B12" s="193" t="s">
        <v>32</v>
      </c>
      <c r="C12" s="193"/>
      <c r="D12" s="193"/>
      <c r="E12" s="193"/>
      <c r="F12" s="145"/>
      <c r="G12" s="103"/>
    </row>
    <row r="13" spans="1:7" s="5" customFormat="1" ht="18.75" customHeight="1">
      <c r="A13" s="100"/>
      <c r="B13" s="177" t="s">
        <v>46</v>
      </c>
      <c r="C13" s="177"/>
      <c r="D13" s="207" t="s">
        <v>64</v>
      </c>
      <c r="E13" s="207"/>
      <c r="F13" s="143">
        <v>5000</v>
      </c>
      <c r="G13" s="104" t="s">
        <v>50</v>
      </c>
    </row>
    <row r="14" spans="1:7" s="5" customFormat="1" ht="18.75" customHeight="1">
      <c r="A14" s="100"/>
      <c r="B14" s="177" t="s">
        <v>46</v>
      </c>
      <c r="C14" s="177"/>
      <c r="D14" s="209" t="s">
        <v>56</v>
      </c>
      <c r="E14" s="210"/>
      <c r="F14" s="143">
        <v>14400</v>
      </c>
      <c r="G14" s="104"/>
    </row>
    <row r="15" spans="1:7" s="5" customFormat="1" ht="33.75" customHeight="1">
      <c r="A15" s="100"/>
      <c r="B15" s="164" t="s">
        <v>65</v>
      </c>
      <c r="C15" s="165"/>
      <c r="D15" s="166" t="s">
        <v>66</v>
      </c>
      <c r="E15" s="167"/>
      <c r="F15" s="143">
        <v>200000</v>
      </c>
      <c r="G15" s="104"/>
    </row>
    <row r="16" spans="1:7" s="5" customFormat="1" ht="33.75" customHeight="1">
      <c r="A16" s="100"/>
      <c r="B16" s="164" t="s">
        <v>65</v>
      </c>
      <c r="C16" s="165"/>
      <c r="D16" s="166" t="s">
        <v>67</v>
      </c>
      <c r="E16" s="167"/>
      <c r="F16" s="143">
        <v>120000</v>
      </c>
      <c r="G16" s="104"/>
    </row>
    <row r="17" spans="1:7" s="5" customFormat="1" ht="33.75" customHeight="1">
      <c r="A17" s="100"/>
      <c r="B17" s="164" t="s">
        <v>68</v>
      </c>
      <c r="C17" s="165"/>
      <c r="D17" s="166" t="s">
        <v>69</v>
      </c>
      <c r="E17" s="167"/>
      <c r="F17" s="143">
        <v>18000</v>
      </c>
      <c r="G17" s="104"/>
    </row>
    <row r="18" spans="1:7" s="5" customFormat="1" ht="33.75" customHeight="1">
      <c r="A18" s="100"/>
      <c r="B18" s="164" t="s">
        <v>65</v>
      </c>
      <c r="C18" s="165"/>
      <c r="D18" s="166" t="s">
        <v>70</v>
      </c>
      <c r="E18" s="167"/>
      <c r="F18" s="143">
        <v>25000</v>
      </c>
      <c r="G18" s="104"/>
    </row>
    <row r="19" spans="1:7" s="5" customFormat="1" ht="50.25" customHeight="1">
      <c r="A19" s="100"/>
      <c r="B19" s="164" t="s">
        <v>71</v>
      </c>
      <c r="C19" s="165"/>
      <c r="D19" s="166" t="s">
        <v>72</v>
      </c>
      <c r="E19" s="167"/>
      <c r="F19" s="143">
        <v>1270080</v>
      </c>
      <c r="G19" s="104"/>
    </row>
    <row r="20" spans="1:7" s="5" customFormat="1" ht="49.5" customHeight="1">
      <c r="A20" s="100"/>
      <c r="B20" s="164" t="s">
        <v>71</v>
      </c>
      <c r="C20" s="165"/>
      <c r="D20" s="166" t="s">
        <v>73</v>
      </c>
      <c r="E20" s="167"/>
      <c r="F20" s="143">
        <v>950400</v>
      </c>
      <c r="G20" s="104"/>
    </row>
    <row r="21" spans="1:7" s="5" customFormat="1" ht="35.25" customHeight="1">
      <c r="A21" s="100"/>
      <c r="B21" s="164" t="s">
        <v>68</v>
      </c>
      <c r="C21" s="165"/>
      <c r="D21" s="166" t="s">
        <v>74</v>
      </c>
      <c r="E21" s="167"/>
      <c r="F21" s="143">
        <v>16600</v>
      </c>
      <c r="G21" s="104"/>
    </row>
    <row r="22" spans="1:7" s="5" customFormat="1" ht="18.75" customHeight="1">
      <c r="A22" s="100">
        <v>5</v>
      </c>
      <c r="B22" s="204" t="s">
        <v>33</v>
      </c>
      <c r="C22" s="204"/>
      <c r="D22" s="204"/>
      <c r="E22" s="204"/>
      <c r="F22" s="143"/>
      <c r="G22" s="98"/>
    </row>
    <row r="23" spans="1:7" s="5" customFormat="1" ht="53.25" customHeight="1">
      <c r="A23" s="100"/>
      <c r="B23" s="194" t="s">
        <v>76</v>
      </c>
      <c r="C23" s="195"/>
      <c r="D23" s="166" t="s">
        <v>123</v>
      </c>
      <c r="E23" s="211"/>
      <c r="F23" s="143">
        <v>5000</v>
      </c>
      <c r="G23" s="98"/>
    </row>
    <row r="24" spans="1:7" s="5" customFormat="1" ht="53.25" customHeight="1">
      <c r="A24" s="100"/>
      <c r="B24" s="194" t="s">
        <v>77</v>
      </c>
      <c r="C24" s="195"/>
      <c r="D24" s="166" t="s">
        <v>124</v>
      </c>
      <c r="E24" s="167"/>
      <c r="F24" s="143">
        <v>3600</v>
      </c>
      <c r="G24" s="98"/>
    </row>
    <row r="25" spans="1:7" s="5" customFormat="1" ht="49.5" customHeight="1">
      <c r="A25" s="100"/>
      <c r="B25" s="194" t="s">
        <v>83</v>
      </c>
      <c r="C25" s="195"/>
      <c r="D25" s="166" t="s">
        <v>84</v>
      </c>
      <c r="E25" s="167"/>
      <c r="F25" s="143">
        <v>135000</v>
      </c>
      <c r="G25" s="98"/>
    </row>
    <row r="26" spans="1:7" s="5" customFormat="1" ht="30" customHeight="1">
      <c r="A26" s="100"/>
      <c r="B26" s="194" t="s">
        <v>85</v>
      </c>
      <c r="C26" s="195"/>
      <c r="D26" s="166" t="s">
        <v>87</v>
      </c>
      <c r="E26" s="167"/>
      <c r="F26" s="143">
        <v>3000</v>
      </c>
      <c r="G26" s="98"/>
    </row>
    <row r="27" spans="1:7" s="5" customFormat="1" ht="32.25" customHeight="1">
      <c r="A27" s="100"/>
      <c r="B27" s="205" t="s">
        <v>82</v>
      </c>
      <c r="C27" s="206"/>
      <c r="D27" s="187" t="s">
        <v>86</v>
      </c>
      <c r="E27" s="188"/>
      <c r="F27" s="143">
        <v>7500</v>
      </c>
      <c r="G27" s="98"/>
    </row>
    <row r="28" spans="1:7" s="5" customFormat="1" ht="32.25" customHeight="1">
      <c r="A28" s="100"/>
      <c r="B28" s="194" t="s">
        <v>57</v>
      </c>
      <c r="C28" s="195"/>
      <c r="D28" s="166" t="s">
        <v>58</v>
      </c>
      <c r="E28" s="167"/>
      <c r="F28" s="143">
        <v>1800</v>
      </c>
      <c r="G28" s="98"/>
    </row>
    <row r="29" spans="1:7" s="5" customFormat="1" ht="32.25" customHeight="1">
      <c r="A29" s="100"/>
      <c r="B29" s="194" t="s">
        <v>59</v>
      </c>
      <c r="C29" s="195"/>
      <c r="D29" s="166" t="s">
        <v>60</v>
      </c>
      <c r="E29" s="167"/>
      <c r="F29" s="143">
        <v>60000</v>
      </c>
      <c r="G29" s="98"/>
    </row>
    <row r="30" spans="1:7" s="5" customFormat="1" ht="22.5" customHeight="1">
      <c r="A30" s="100"/>
      <c r="B30" s="208" t="s">
        <v>34</v>
      </c>
      <c r="C30" s="208"/>
      <c r="D30" s="207" t="s">
        <v>61</v>
      </c>
      <c r="E30" s="207"/>
      <c r="F30" s="143">
        <v>4000</v>
      </c>
      <c r="G30" s="98"/>
    </row>
    <row r="31" spans="1:7" s="5" customFormat="1" ht="22.5" customHeight="1">
      <c r="A31" s="100"/>
      <c r="B31" s="205" t="s">
        <v>62</v>
      </c>
      <c r="C31" s="206"/>
      <c r="D31" s="187" t="s">
        <v>63</v>
      </c>
      <c r="E31" s="188"/>
      <c r="F31" s="143">
        <v>2000</v>
      </c>
      <c r="G31" s="98"/>
    </row>
    <row r="32" spans="1:7" s="5" customFormat="1" ht="18.75" customHeight="1">
      <c r="A32" s="102" t="s">
        <v>41</v>
      </c>
      <c r="B32" s="193" t="s">
        <v>4</v>
      </c>
      <c r="C32" s="193"/>
      <c r="D32" s="193"/>
      <c r="E32" s="193"/>
      <c r="F32" s="145"/>
      <c r="G32" s="103"/>
    </row>
    <row r="33" spans="1:7" s="5" customFormat="1" ht="33.75" customHeight="1">
      <c r="A33" s="100"/>
      <c r="B33" s="214" t="s">
        <v>35</v>
      </c>
      <c r="C33" s="214"/>
      <c r="D33" s="212"/>
      <c r="E33" s="212"/>
      <c r="F33" s="143">
        <v>300000</v>
      </c>
      <c r="G33" s="104" t="s">
        <v>50</v>
      </c>
    </row>
    <row r="34" spans="1:7" s="5" customFormat="1" ht="18.75" customHeight="1">
      <c r="A34" s="102" t="s">
        <v>42</v>
      </c>
      <c r="B34" s="193" t="s">
        <v>25</v>
      </c>
      <c r="C34" s="193"/>
      <c r="D34" s="193"/>
      <c r="E34" s="193"/>
      <c r="F34" s="145"/>
      <c r="G34" s="103"/>
    </row>
    <row r="35" spans="1:7" s="5" customFormat="1" ht="32.25" customHeight="1">
      <c r="A35" s="102"/>
      <c r="B35" s="164" t="s">
        <v>91</v>
      </c>
      <c r="C35" s="165"/>
      <c r="D35" s="187" t="s">
        <v>93</v>
      </c>
      <c r="E35" s="188"/>
      <c r="F35" s="143">
        <v>34830</v>
      </c>
      <c r="G35" s="103"/>
    </row>
    <row r="36" spans="1:7" s="5" customFormat="1" ht="33.75" customHeight="1">
      <c r="A36" s="102"/>
      <c r="B36" s="164" t="s">
        <v>94</v>
      </c>
      <c r="C36" s="165"/>
      <c r="D36" s="166" t="s">
        <v>92</v>
      </c>
      <c r="E36" s="167"/>
      <c r="F36" s="151">
        <v>352600</v>
      </c>
      <c r="G36" s="103"/>
    </row>
    <row r="37" spans="1:7" s="5" customFormat="1" ht="21.75" customHeight="1">
      <c r="A37" s="102"/>
      <c r="B37" s="164" t="s">
        <v>95</v>
      </c>
      <c r="C37" s="165"/>
      <c r="D37" s="166" t="s">
        <v>126</v>
      </c>
      <c r="E37" s="167"/>
      <c r="F37" s="151"/>
      <c r="G37" s="103"/>
    </row>
    <row r="38" spans="1:7" ht="18.75" customHeight="1">
      <c r="A38" s="105"/>
      <c r="B38" s="168" t="s">
        <v>100</v>
      </c>
      <c r="C38" s="169"/>
      <c r="D38" s="166" t="s">
        <v>96</v>
      </c>
      <c r="E38" s="167"/>
      <c r="F38" s="143">
        <v>35000</v>
      </c>
      <c r="G38" s="98"/>
    </row>
    <row r="39" spans="1:7" ht="18.75" customHeight="1">
      <c r="A39" s="105"/>
      <c r="B39" s="126" t="s">
        <v>97</v>
      </c>
      <c r="C39" s="121"/>
      <c r="D39" s="122" t="s">
        <v>96</v>
      </c>
      <c r="E39" s="123"/>
      <c r="F39" s="143">
        <v>28000</v>
      </c>
      <c r="G39" s="98"/>
    </row>
    <row r="40" spans="1:7" ht="36" customHeight="1">
      <c r="A40" s="105"/>
      <c r="B40" s="170" t="s">
        <v>98</v>
      </c>
      <c r="C40" s="171"/>
      <c r="D40" s="172" t="s">
        <v>128</v>
      </c>
      <c r="E40" s="173"/>
      <c r="F40" s="143">
        <v>56100</v>
      </c>
      <c r="G40" s="98"/>
    </row>
    <row r="41" spans="1:7" ht="18.75" customHeight="1">
      <c r="A41" s="105"/>
      <c r="B41" s="177" t="s">
        <v>38</v>
      </c>
      <c r="C41" s="177"/>
      <c r="D41" s="178" t="s">
        <v>79</v>
      </c>
      <c r="E41" s="178"/>
      <c r="F41" s="143">
        <v>51445</v>
      </c>
      <c r="G41" s="98"/>
    </row>
    <row r="42" spans="1:7" ht="18.75" customHeight="1">
      <c r="A42" s="105"/>
      <c r="B42" s="164" t="s">
        <v>101</v>
      </c>
      <c r="C42" s="165"/>
      <c r="D42" s="175" t="s">
        <v>102</v>
      </c>
      <c r="E42" s="176"/>
      <c r="F42" s="143">
        <v>50000</v>
      </c>
      <c r="G42" s="98"/>
    </row>
    <row r="43" spans="1:7" ht="18.75" customHeight="1">
      <c r="A43" s="105"/>
      <c r="B43" s="164" t="s">
        <v>113</v>
      </c>
      <c r="C43" s="165"/>
      <c r="D43" s="166" t="s">
        <v>114</v>
      </c>
      <c r="E43" s="167"/>
      <c r="F43" s="143">
        <v>400200</v>
      </c>
      <c r="G43" s="98"/>
    </row>
    <row r="44" spans="1:7" ht="18.75" customHeight="1">
      <c r="A44" s="105"/>
      <c r="B44" s="164" t="s">
        <v>120</v>
      </c>
      <c r="C44" s="165"/>
      <c r="D44" s="118" t="s">
        <v>115</v>
      </c>
      <c r="E44" s="119"/>
      <c r="F44" s="143">
        <v>47880</v>
      </c>
      <c r="G44" s="98"/>
    </row>
    <row r="45" spans="1:7" ht="18.75" customHeight="1">
      <c r="A45" s="105"/>
      <c r="B45" s="164" t="s">
        <v>80</v>
      </c>
      <c r="C45" s="165"/>
      <c r="D45" s="166" t="s">
        <v>81</v>
      </c>
      <c r="E45" s="167"/>
      <c r="F45" s="143">
        <v>1700</v>
      </c>
      <c r="G45" s="98"/>
    </row>
    <row r="46" spans="1:7" ht="34.5" customHeight="1">
      <c r="A46" s="105"/>
      <c r="B46" s="164" t="s">
        <v>116</v>
      </c>
      <c r="C46" s="165"/>
      <c r="D46" s="166" t="s">
        <v>117</v>
      </c>
      <c r="E46" s="167"/>
      <c r="F46" s="152">
        <v>152000</v>
      </c>
      <c r="G46" s="98"/>
    </row>
    <row r="47" spans="1:7" ht="34.5" customHeight="1">
      <c r="A47" s="105"/>
      <c r="B47" s="164" t="s">
        <v>118</v>
      </c>
      <c r="C47" s="165"/>
      <c r="D47" s="166" t="s">
        <v>119</v>
      </c>
      <c r="E47" s="167"/>
      <c r="F47" s="152">
        <v>28800</v>
      </c>
      <c r="G47" s="98"/>
    </row>
    <row r="48" spans="1:7" ht="22.5" customHeight="1">
      <c r="A48" s="105"/>
      <c r="B48" s="164" t="s">
        <v>121</v>
      </c>
      <c r="C48" s="165"/>
      <c r="D48" s="166" t="s">
        <v>122</v>
      </c>
      <c r="E48" s="167"/>
      <c r="F48" s="143">
        <v>23500</v>
      </c>
      <c r="G48" s="98"/>
    </row>
    <row r="49" spans="1:7" ht="18.75" customHeight="1">
      <c r="A49" s="105"/>
      <c r="B49" s="124" t="s">
        <v>103</v>
      </c>
      <c r="C49" s="125"/>
      <c r="D49" s="122" t="s">
        <v>99</v>
      </c>
      <c r="E49" s="123"/>
      <c r="F49" s="143">
        <v>28000</v>
      </c>
      <c r="G49" s="98"/>
    </row>
    <row r="50" spans="1:7" ht="18.75" customHeight="1">
      <c r="A50" s="105"/>
      <c r="B50" s="164" t="s">
        <v>104</v>
      </c>
      <c r="C50" s="165"/>
      <c r="D50" s="122" t="s">
        <v>99</v>
      </c>
      <c r="E50" s="123"/>
      <c r="F50" s="143">
        <v>250000</v>
      </c>
      <c r="G50" s="98"/>
    </row>
    <row r="51" spans="1:7" ht="33" customHeight="1">
      <c r="A51" s="105"/>
      <c r="B51" s="194" t="s">
        <v>129</v>
      </c>
      <c r="C51" s="195"/>
      <c r="D51" s="122" t="s">
        <v>96</v>
      </c>
      <c r="E51" s="123"/>
      <c r="F51" s="143">
        <v>44800</v>
      </c>
      <c r="G51" s="98"/>
    </row>
    <row r="52" spans="1:7" ht="20.25" customHeight="1">
      <c r="A52" s="105"/>
      <c r="B52" s="168" t="s">
        <v>105</v>
      </c>
      <c r="C52" s="169"/>
      <c r="D52" s="122" t="s">
        <v>110</v>
      </c>
      <c r="E52" s="123"/>
      <c r="F52" s="143">
        <v>80000</v>
      </c>
      <c r="G52" s="98"/>
    </row>
    <row r="53" spans="1:7" ht="20.25" customHeight="1">
      <c r="A53" s="105"/>
      <c r="B53" s="177" t="s">
        <v>106</v>
      </c>
      <c r="C53" s="177"/>
      <c r="D53" s="178" t="s">
        <v>107</v>
      </c>
      <c r="E53" s="178"/>
      <c r="F53" s="143">
        <v>8700</v>
      </c>
      <c r="G53" s="98"/>
    </row>
    <row r="54" spans="1:7" ht="20.25" customHeight="1">
      <c r="A54" s="116"/>
      <c r="B54" s="196" t="s">
        <v>108</v>
      </c>
      <c r="C54" s="196"/>
      <c r="D54" s="163" t="s">
        <v>109</v>
      </c>
      <c r="E54" s="163"/>
      <c r="F54" s="153">
        <v>20000</v>
      </c>
      <c r="G54" s="117"/>
    </row>
    <row r="55" spans="1:256" ht="20.25" customHeight="1">
      <c r="A55" s="120"/>
      <c r="B55" s="177" t="s">
        <v>111</v>
      </c>
      <c r="C55" s="177"/>
      <c r="D55" s="178" t="s">
        <v>112</v>
      </c>
      <c r="E55" s="178"/>
      <c r="F55" s="143">
        <v>50000</v>
      </c>
      <c r="G55" s="120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7" ht="33.75" customHeight="1">
      <c r="A56" s="128"/>
      <c r="B56" s="183" t="s">
        <v>88</v>
      </c>
      <c r="C56" s="184"/>
      <c r="D56" s="180" t="s">
        <v>89</v>
      </c>
      <c r="E56" s="181"/>
      <c r="F56" s="154">
        <v>2000</v>
      </c>
      <c r="G56" s="127"/>
    </row>
    <row r="57" spans="1:7" ht="24" customHeight="1">
      <c r="A57" s="128"/>
      <c r="B57" s="164" t="s">
        <v>125</v>
      </c>
      <c r="C57" s="165"/>
      <c r="D57" s="166"/>
      <c r="E57" s="167"/>
      <c r="F57" s="154">
        <v>30000</v>
      </c>
      <c r="G57" s="127"/>
    </row>
    <row r="58" spans="1:7" ht="20.25" customHeight="1">
      <c r="A58" s="128"/>
      <c r="B58" s="164"/>
      <c r="C58" s="165"/>
      <c r="D58" s="166"/>
      <c r="E58" s="167"/>
      <c r="F58" s="154"/>
      <c r="G58" s="127"/>
    </row>
    <row r="59" spans="1:7" ht="18.75" customHeight="1">
      <c r="A59" s="102" t="s">
        <v>43</v>
      </c>
      <c r="B59" s="113" t="s">
        <v>26</v>
      </c>
      <c r="C59" s="114"/>
      <c r="D59" s="114"/>
      <c r="E59" s="115"/>
      <c r="F59" s="145"/>
      <c r="G59" s="106"/>
    </row>
    <row r="60" spans="1:7" ht="18.75" customHeight="1">
      <c r="A60" s="112"/>
      <c r="B60" s="185" t="s">
        <v>52</v>
      </c>
      <c r="C60" s="186"/>
      <c r="D60" s="187" t="s">
        <v>53</v>
      </c>
      <c r="E60" s="188"/>
      <c r="F60" s="143">
        <v>5000</v>
      </c>
      <c r="G60" s="106"/>
    </row>
    <row r="61" spans="1:7" ht="18.75" customHeight="1">
      <c r="A61" s="116"/>
      <c r="B61" s="189" t="s">
        <v>54</v>
      </c>
      <c r="C61" s="190"/>
      <c r="D61" s="187" t="s">
        <v>53</v>
      </c>
      <c r="E61" s="188"/>
      <c r="F61" s="155">
        <v>5000</v>
      </c>
      <c r="G61" s="117"/>
    </row>
    <row r="62" spans="1:7" ht="21.75" customHeight="1">
      <c r="A62" s="116"/>
      <c r="B62" s="189" t="s">
        <v>127</v>
      </c>
      <c r="C62" s="190"/>
      <c r="D62" s="187" t="s">
        <v>53</v>
      </c>
      <c r="E62" s="188"/>
      <c r="F62" s="155">
        <v>4000</v>
      </c>
      <c r="G62" s="117"/>
    </row>
    <row r="63" spans="1:7" ht="21.75" customHeight="1" thickBot="1">
      <c r="A63" s="144">
        <v>9</v>
      </c>
      <c r="B63" s="213" t="s">
        <v>27</v>
      </c>
      <c r="C63" s="213"/>
      <c r="D63" s="213"/>
      <c r="E63" s="213"/>
      <c r="F63" s="156"/>
      <c r="G63" s="108"/>
    </row>
    <row r="64" spans="1:7" ht="21.75" customHeight="1" thickBot="1">
      <c r="A64" s="144"/>
      <c r="B64" s="164" t="s">
        <v>125</v>
      </c>
      <c r="C64" s="165"/>
      <c r="D64" s="166"/>
      <c r="E64" s="167"/>
      <c r="F64" s="154">
        <v>30000</v>
      </c>
      <c r="G64" s="108"/>
    </row>
    <row r="65" spans="1:7" ht="18.75" customHeight="1" thickBot="1">
      <c r="A65" s="107"/>
      <c r="B65" s="164" t="s">
        <v>130</v>
      </c>
      <c r="C65" s="165"/>
      <c r="D65" s="166" t="s">
        <v>131</v>
      </c>
      <c r="E65" s="167"/>
      <c r="F65" s="154">
        <v>27000</v>
      </c>
      <c r="G65" s="108"/>
    </row>
    <row r="66" spans="1:7" ht="18.75" customHeight="1" thickBot="1">
      <c r="A66" s="109"/>
      <c r="B66" s="182" t="s">
        <v>47</v>
      </c>
      <c r="C66" s="182"/>
      <c r="D66" s="182"/>
      <c r="E66" s="182"/>
      <c r="F66" s="157">
        <f>F4+F5+F6</f>
        <v>5808613.8</v>
      </c>
      <c r="G66" s="110"/>
    </row>
    <row r="67" spans="1:7" s="8" customFormat="1" ht="23.25" customHeight="1">
      <c r="A67" s="17"/>
      <c r="B67" t="s">
        <v>51</v>
      </c>
      <c r="C67" s="19"/>
      <c r="D67" s="19"/>
      <c r="E67" s="19"/>
      <c r="F67" s="192" t="s">
        <v>48</v>
      </c>
      <c r="G67" s="192"/>
    </row>
    <row r="68" spans="1:7" s="8" customFormat="1" ht="12" customHeight="1">
      <c r="A68" s="17"/>
      <c r="B68" s="19" t="s">
        <v>49</v>
      </c>
      <c r="C68" s="19"/>
      <c r="D68" s="19"/>
      <c r="E68" s="19"/>
      <c r="F68" s="191" t="s">
        <v>21</v>
      </c>
      <c r="G68" s="191"/>
    </row>
    <row r="69" spans="2:7" ht="20.25" customHeight="1">
      <c r="B69" s="162" t="s">
        <v>138</v>
      </c>
      <c r="C69" s="162"/>
      <c r="D69" s="162"/>
      <c r="E69" s="162"/>
      <c r="F69" s="179" t="s">
        <v>48</v>
      </c>
      <c r="G69" s="179"/>
    </row>
    <row r="70" spans="2:6" ht="12.75">
      <c r="B70" t="s">
        <v>49</v>
      </c>
      <c r="F70" s="158" t="s">
        <v>21</v>
      </c>
    </row>
    <row r="71" spans="1:6" ht="19.5" customHeight="1">
      <c r="A71" s="6"/>
      <c r="B71" s="7"/>
      <c r="C71" s="7"/>
      <c r="D71" s="7"/>
      <c r="E71" s="7"/>
      <c r="F71" s="159"/>
    </row>
    <row r="72" spans="2:5" ht="12.75">
      <c r="B72" s="147" t="s">
        <v>132</v>
      </c>
      <c r="C72" s="147"/>
      <c r="D72" s="147"/>
      <c r="E72" s="147"/>
    </row>
    <row r="77" spans="2:4" ht="15.75">
      <c r="B77" s="174"/>
      <c r="C77" s="174"/>
      <c r="D77" s="174"/>
    </row>
  </sheetData>
  <sheetProtection selectLockedCells="1" selectUnlockedCells="1"/>
  <mergeCells count="115">
    <mergeCell ref="D64:E64"/>
    <mergeCell ref="B63:E63"/>
    <mergeCell ref="B65:C65"/>
    <mergeCell ref="D65:E65"/>
    <mergeCell ref="B29:C29"/>
    <mergeCell ref="D29:E29"/>
    <mergeCell ref="D61:E61"/>
    <mergeCell ref="D46:E46"/>
    <mergeCell ref="B33:C33"/>
    <mergeCell ref="B36:C36"/>
    <mergeCell ref="B35:C35"/>
    <mergeCell ref="D35:E35"/>
    <mergeCell ref="B19:C19"/>
    <mergeCell ref="D19:E19"/>
    <mergeCell ref="B27:C27"/>
    <mergeCell ref="D27:E27"/>
    <mergeCell ref="B26:C26"/>
    <mergeCell ref="B24:C24"/>
    <mergeCell ref="D33:E33"/>
    <mergeCell ref="B25:C25"/>
    <mergeCell ref="D26:E26"/>
    <mergeCell ref="B23:C23"/>
    <mergeCell ref="D23:E23"/>
    <mergeCell ref="B34:E34"/>
    <mergeCell ref="B21:C21"/>
    <mergeCell ref="D24:E24"/>
    <mergeCell ref="D28:E28"/>
    <mergeCell ref="B22:E22"/>
    <mergeCell ref="D25:E25"/>
    <mergeCell ref="D21:E21"/>
    <mergeCell ref="B13:C13"/>
    <mergeCell ref="D13:E13"/>
    <mergeCell ref="D16:E16"/>
    <mergeCell ref="B17:C17"/>
    <mergeCell ref="D17:E17"/>
    <mergeCell ref="D18:E18"/>
    <mergeCell ref="D14:E14"/>
    <mergeCell ref="B14:C14"/>
    <mergeCell ref="B15:C15"/>
    <mergeCell ref="D15:E15"/>
    <mergeCell ref="B12:E12"/>
    <mergeCell ref="B16:C16"/>
    <mergeCell ref="B20:C20"/>
    <mergeCell ref="B31:C31"/>
    <mergeCell ref="D31:E31"/>
    <mergeCell ref="D30:E30"/>
    <mergeCell ref="B30:C30"/>
    <mergeCell ref="D20:E20"/>
    <mergeCell ref="B18:C18"/>
    <mergeCell ref="B28:C28"/>
    <mergeCell ref="B11:C11"/>
    <mergeCell ref="D11:E11"/>
    <mergeCell ref="B5:E5"/>
    <mergeCell ref="B7:E7"/>
    <mergeCell ref="B9:C9"/>
    <mergeCell ref="B10:C10"/>
    <mergeCell ref="D9:E9"/>
    <mergeCell ref="D10:E10"/>
    <mergeCell ref="A1:G1"/>
    <mergeCell ref="B8:C8"/>
    <mergeCell ref="D8:E8"/>
    <mergeCell ref="B6:E6"/>
    <mergeCell ref="B3:C3"/>
    <mergeCell ref="D3:E3"/>
    <mergeCell ref="B4:E4"/>
    <mergeCell ref="A2:G2"/>
    <mergeCell ref="B57:C57"/>
    <mergeCell ref="D57:E57"/>
    <mergeCell ref="B37:C37"/>
    <mergeCell ref="D37:E37"/>
    <mergeCell ref="B55:C55"/>
    <mergeCell ref="D55:E55"/>
    <mergeCell ref="B43:C43"/>
    <mergeCell ref="D43:E43"/>
    <mergeCell ref="B44:C44"/>
    <mergeCell ref="B32:E32"/>
    <mergeCell ref="D41:E41"/>
    <mergeCell ref="B62:C62"/>
    <mergeCell ref="D62:E62"/>
    <mergeCell ref="B51:C51"/>
    <mergeCell ref="B54:C54"/>
    <mergeCell ref="B41:C41"/>
    <mergeCell ref="D36:E36"/>
    <mergeCell ref="B46:C46"/>
    <mergeCell ref="D58:E58"/>
    <mergeCell ref="F69:G69"/>
    <mergeCell ref="D56:E56"/>
    <mergeCell ref="B66:E66"/>
    <mergeCell ref="B56:C56"/>
    <mergeCell ref="B60:C60"/>
    <mergeCell ref="D60:E60"/>
    <mergeCell ref="B61:C61"/>
    <mergeCell ref="F68:G68"/>
    <mergeCell ref="F67:G67"/>
    <mergeCell ref="B64:C64"/>
    <mergeCell ref="B77:D77"/>
    <mergeCell ref="B42:C42"/>
    <mergeCell ref="D42:E42"/>
    <mergeCell ref="B50:C50"/>
    <mergeCell ref="B53:C53"/>
    <mergeCell ref="D53:E53"/>
    <mergeCell ref="B48:C48"/>
    <mergeCell ref="D48:E48"/>
    <mergeCell ref="B52:C52"/>
    <mergeCell ref="D45:E45"/>
    <mergeCell ref="B69:E69"/>
    <mergeCell ref="D54:E54"/>
    <mergeCell ref="B45:C45"/>
    <mergeCell ref="B47:C47"/>
    <mergeCell ref="D47:E47"/>
    <mergeCell ref="B38:C38"/>
    <mergeCell ref="D38:E38"/>
    <mergeCell ref="B40:C40"/>
    <mergeCell ref="D40:E40"/>
    <mergeCell ref="B58:C58"/>
  </mergeCells>
  <printOptions/>
  <pageMargins left="0.4330708661417323" right="0.2755905511811024" top="0.31496062992125984" bottom="0.4724409448818898" header="0.2362204724409449" footer="0.3937007874015748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4"/>
  <sheetViews>
    <sheetView tabSelected="1" view="pageBreakPreview" zoomScaleSheetLayoutView="100" zoomScalePageLayoutView="0" workbookViewId="0" topLeftCell="A1">
      <selection activeCell="B36" sqref="B36:G36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6.125" style="0" customWidth="1"/>
    <col min="6" max="6" width="14.375" style="16" customWidth="1"/>
    <col min="7" max="7" width="20.75390625" style="16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251" t="s">
        <v>5</v>
      </c>
      <c r="B1" s="251"/>
      <c r="C1" s="251"/>
      <c r="D1" s="251"/>
      <c r="E1" s="251"/>
      <c r="F1" s="251"/>
      <c r="G1" s="251"/>
    </row>
    <row r="2" spans="1:7" ht="23.25" customHeight="1">
      <c r="A2" s="252" t="s">
        <v>136</v>
      </c>
      <c r="B2" s="252"/>
      <c r="C2" s="252"/>
      <c r="D2" s="252"/>
      <c r="E2" s="252"/>
      <c r="F2" s="252"/>
      <c r="G2" s="252"/>
    </row>
    <row r="3" spans="1:7" ht="27.75" customHeight="1">
      <c r="A3" s="252" t="s">
        <v>135</v>
      </c>
      <c r="B3" s="252"/>
      <c r="C3" s="252"/>
      <c r="D3" s="252"/>
      <c r="E3" s="252"/>
      <c r="F3" s="252"/>
      <c r="G3" s="252"/>
    </row>
    <row r="4" spans="1:7" ht="27.75" customHeight="1" thickBot="1">
      <c r="A4" s="256"/>
      <c r="B4" s="256"/>
      <c r="C4" s="256"/>
      <c r="D4" s="256"/>
      <c r="E4" s="256"/>
      <c r="F4" s="256"/>
      <c r="G4" s="256"/>
    </row>
    <row r="5" spans="1:21" ht="36" customHeight="1" thickBot="1">
      <c r="A5" s="218" t="s">
        <v>6</v>
      </c>
      <c r="B5" s="219"/>
      <c r="C5" s="219"/>
      <c r="D5" s="219"/>
      <c r="E5" s="219"/>
      <c r="F5" s="219"/>
      <c r="G5" s="9"/>
      <c r="H5" s="38" t="s">
        <v>7</v>
      </c>
      <c r="I5" s="39">
        <f>A16</f>
        <v>43831</v>
      </c>
      <c r="J5" s="40">
        <f aca="true" t="shared" si="0" ref="J5:T5">DATE(YEAR(I5),MONTH(I5)+1,DAY(I5))</f>
        <v>43862</v>
      </c>
      <c r="K5" s="40">
        <f t="shared" si="0"/>
        <v>43891</v>
      </c>
      <c r="L5" s="40">
        <f t="shared" si="0"/>
        <v>43922</v>
      </c>
      <c r="M5" s="40">
        <f t="shared" si="0"/>
        <v>43952</v>
      </c>
      <c r="N5" s="40">
        <f t="shared" si="0"/>
        <v>43983</v>
      </c>
      <c r="O5" s="40">
        <f t="shared" si="0"/>
        <v>44013</v>
      </c>
      <c r="P5" s="40">
        <f t="shared" si="0"/>
        <v>44044</v>
      </c>
      <c r="Q5" s="40">
        <f t="shared" si="0"/>
        <v>44075</v>
      </c>
      <c r="R5" s="40">
        <f t="shared" si="0"/>
        <v>44105</v>
      </c>
      <c r="S5" s="40">
        <f t="shared" si="0"/>
        <v>44136</v>
      </c>
      <c r="T5" s="40">
        <f t="shared" si="0"/>
        <v>44166</v>
      </c>
      <c r="U5" s="41" t="s">
        <v>23</v>
      </c>
    </row>
    <row r="6" spans="1:21" ht="54.75" customHeight="1">
      <c r="A6" s="228"/>
      <c r="B6" s="229"/>
      <c r="C6" s="229"/>
      <c r="D6" s="230"/>
      <c r="E6" s="32" t="s">
        <v>29</v>
      </c>
      <c r="F6" s="33" t="s">
        <v>8</v>
      </c>
      <c r="G6" s="111" t="s">
        <v>39</v>
      </c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s="11" customFormat="1" ht="19.5" customHeight="1">
      <c r="A7" s="10">
        <v>1</v>
      </c>
      <c r="B7" s="224" t="s">
        <v>9</v>
      </c>
      <c r="C7" s="224"/>
      <c r="D7" s="225"/>
      <c r="E7" s="253">
        <v>6739.5</v>
      </c>
      <c r="F7" s="259">
        <v>0.96</v>
      </c>
      <c r="G7" s="131">
        <v>-14667.78</v>
      </c>
      <c r="H7" s="30">
        <f>G7</f>
        <v>-14667.78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</row>
    <row r="8" spans="1:21" s="11" customFormat="1" ht="19.5" customHeight="1">
      <c r="A8" s="10">
        <v>2</v>
      </c>
      <c r="B8" s="224" t="s">
        <v>10</v>
      </c>
      <c r="C8" s="224"/>
      <c r="D8" s="225"/>
      <c r="E8" s="254"/>
      <c r="F8" s="260"/>
      <c r="G8" s="132"/>
      <c r="H8" s="2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7"/>
    </row>
    <row r="9" spans="1:21" s="11" customFormat="1" ht="19.5" customHeight="1">
      <c r="A9" s="13"/>
      <c r="B9" s="257" t="s">
        <v>11</v>
      </c>
      <c r="C9" s="257"/>
      <c r="D9" s="258"/>
      <c r="E9" s="254"/>
      <c r="F9" s="260"/>
      <c r="G9" s="132">
        <f>F7*D16*E7</f>
        <v>77639.04</v>
      </c>
      <c r="H9" s="45">
        <f>G9</f>
        <v>77639.04</v>
      </c>
      <c r="I9" s="236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</row>
    <row r="10" spans="1:21" s="11" customFormat="1" ht="19.5" customHeight="1">
      <c r="A10" s="13"/>
      <c r="B10" s="257" t="s">
        <v>12</v>
      </c>
      <c r="C10" s="257"/>
      <c r="D10" s="258"/>
      <c r="E10" s="254"/>
      <c r="F10" s="260"/>
      <c r="G10" s="132">
        <v>0</v>
      </c>
      <c r="H10" s="45">
        <f>SUM(I10:L10)</f>
        <v>0</v>
      </c>
      <c r="I10" s="236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8"/>
    </row>
    <row r="11" spans="1:21" s="11" customFormat="1" ht="19.5" customHeight="1">
      <c r="A11" s="10">
        <v>3</v>
      </c>
      <c r="B11" s="224" t="s">
        <v>13</v>
      </c>
      <c r="C11" s="224"/>
      <c r="D11" s="225"/>
      <c r="E11" s="254"/>
      <c r="F11" s="260"/>
      <c r="G11" s="132">
        <f>G18+G19+G23</f>
        <v>128000</v>
      </c>
      <c r="H11" s="45">
        <f>SUM(I11:T11)</f>
        <v>0</v>
      </c>
      <c r="I11" s="46">
        <f>SUM(I19:I34)</f>
        <v>0</v>
      </c>
      <c r="J11" s="46">
        <f>SUM(J19:J34)</f>
        <v>0</v>
      </c>
      <c r="K11" s="46">
        <f>SUM(K19:K34)</f>
        <v>0</v>
      </c>
      <c r="L11" s="46">
        <f>SUM(L19:L34)</f>
        <v>0</v>
      </c>
      <c r="M11" s="46">
        <f>SUM(M19:M34)</f>
        <v>0</v>
      </c>
      <c r="N11" s="46">
        <f>SUM(N19:N34)</f>
        <v>0</v>
      </c>
      <c r="O11" s="46">
        <f>SUM(O19:O34)</f>
        <v>0</v>
      </c>
      <c r="P11" s="46">
        <f>SUM(P19:P34)</f>
        <v>0</v>
      </c>
      <c r="Q11" s="46">
        <f>SUM(Q19:Q34)</f>
        <v>0</v>
      </c>
      <c r="R11" s="46">
        <f>SUM(R19:R34)</f>
        <v>0</v>
      </c>
      <c r="S11" s="46">
        <f>SUM(S19:S34)</f>
        <v>0</v>
      </c>
      <c r="T11" s="46">
        <f>SUM(T19:T34)</f>
        <v>0</v>
      </c>
      <c r="U11" s="47"/>
    </row>
    <row r="12" spans="1:21" s="11" customFormat="1" ht="19.5" customHeight="1" thickBot="1">
      <c r="A12" s="14">
        <v>4</v>
      </c>
      <c r="B12" s="231" t="s">
        <v>14</v>
      </c>
      <c r="C12" s="232"/>
      <c r="D12" s="232"/>
      <c r="E12" s="255"/>
      <c r="F12" s="261"/>
      <c r="G12" s="133">
        <f>G7+G9+G10-G11</f>
        <v>-65028.740000000005</v>
      </c>
      <c r="H12" s="31">
        <f>H7+H9+H10-H11</f>
        <v>62971.259999999995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3"/>
    </row>
    <row r="13" spans="1:21" s="1" customFormat="1" ht="27" customHeight="1" thickBot="1">
      <c r="A13" s="220"/>
      <c r="B13" s="220"/>
      <c r="C13" s="220"/>
      <c r="D13" s="220"/>
      <c r="E13" s="220"/>
      <c r="F13" s="221"/>
      <c r="G13" s="221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" customFormat="1" ht="54" customHeight="1" thickBot="1">
      <c r="A14" s="227" t="s">
        <v>15</v>
      </c>
      <c r="B14" s="227"/>
      <c r="C14" s="227"/>
      <c r="D14" s="227"/>
      <c r="E14" s="227"/>
      <c r="F14" s="243" t="s">
        <v>137</v>
      </c>
      <c r="G14" s="24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" customFormat="1" ht="31.5" customHeight="1" thickBot="1">
      <c r="A15" s="239" t="s">
        <v>30</v>
      </c>
      <c r="B15" s="240"/>
      <c r="C15" s="23" t="s">
        <v>31</v>
      </c>
      <c r="D15" s="27" t="s">
        <v>16</v>
      </c>
      <c r="E15" s="21"/>
      <c r="F15" s="22"/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" customFormat="1" ht="27" customHeight="1" thickBot="1">
      <c r="A16" s="241">
        <v>43831</v>
      </c>
      <c r="B16" s="242"/>
      <c r="C16" s="36">
        <v>44927</v>
      </c>
      <c r="D16" s="28">
        <v>12</v>
      </c>
      <c r="E16" s="21"/>
      <c r="F16" s="22"/>
      <c r="G16" s="22"/>
      <c r="H16" s="71"/>
      <c r="I16" s="233" t="s">
        <v>18</v>
      </c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5"/>
    </row>
    <row r="17" spans="1:21" s="1" customFormat="1" ht="78" customHeight="1" thickBot="1">
      <c r="A17" s="24" t="s">
        <v>24</v>
      </c>
      <c r="B17" s="245" t="s">
        <v>22</v>
      </c>
      <c r="C17" s="247"/>
      <c r="D17" s="245" t="s">
        <v>23</v>
      </c>
      <c r="E17" s="246"/>
      <c r="F17" s="25" t="s">
        <v>19</v>
      </c>
      <c r="G17" s="26" t="s">
        <v>17</v>
      </c>
      <c r="H17" s="72" t="s">
        <v>7</v>
      </c>
      <c r="I17" s="80">
        <f>A16</f>
        <v>43831</v>
      </c>
      <c r="J17" s="40">
        <f aca="true" t="shared" si="1" ref="J17:T17">DATE(YEAR(I17),MONTH(I17)+1,DAY(I17))</f>
        <v>43862</v>
      </c>
      <c r="K17" s="40">
        <f t="shared" si="1"/>
        <v>43891</v>
      </c>
      <c r="L17" s="40">
        <f t="shared" si="1"/>
        <v>43922</v>
      </c>
      <c r="M17" s="40">
        <f t="shared" si="1"/>
        <v>43952</v>
      </c>
      <c r="N17" s="40">
        <f t="shared" si="1"/>
        <v>43983</v>
      </c>
      <c r="O17" s="40">
        <f t="shared" si="1"/>
        <v>44013</v>
      </c>
      <c r="P17" s="40">
        <f t="shared" si="1"/>
        <v>44044</v>
      </c>
      <c r="Q17" s="40">
        <f t="shared" si="1"/>
        <v>44075</v>
      </c>
      <c r="R17" s="40">
        <f t="shared" si="1"/>
        <v>44105</v>
      </c>
      <c r="S17" s="40">
        <f t="shared" si="1"/>
        <v>44136</v>
      </c>
      <c r="T17" s="40">
        <f t="shared" si="1"/>
        <v>44166</v>
      </c>
      <c r="U17" s="81" t="s">
        <v>23</v>
      </c>
    </row>
    <row r="18" spans="1:21" ht="18.75" customHeight="1">
      <c r="A18" s="86">
        <v>1</v>
      </c>
      <c r="B18" s="250" t="s">
        <v>37</v>
      </c>
      <c r="C18" s="250"/>
      <c r="D18" s="250"/>
      <c r="E18" s="250"/>
      <c r="F18" s="35">
        <v>0.619</v>
      </c>
      <c r="G18" s="134">
        <v>30000</v>
      </c>
      <c r="H18" s="20" t="e">
        <f>SUM(#REF!)</f>
        <v>#REF!</v>
      </c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</row>
    <row r="19" spans="1:21" ht="18.75" customHeight="1">
      <c r="A19" s="87">
        <v>2</v>
      </c>
      <c r="B19" s="216" t="s">
        <v>20</v>
      </c>
      <c r="C19" s="216"/>
      <c r="D19" s="216"/>
      <c r="E19" s="216"/>
      <c r="F19" s="34">
        <f>G19/E7/$D$16</f>
        <v>0.16074387318544897</v>
      </c>
      <c r="G19" s="136">
        <v>13000</v>
      </c>
      <c r="H19" s="20">
        <f>SUM(H22)</f>
        <v>0</v>
      </c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</row>
    <row r="20" spans="1:21" ht="61.5" customHeight="1">
      <c r="A20" s="87"/>
      <c r="B20" s="177" t="s">
        <v>46</v>
      </c>
      <c r="C20" s="177"/>
      <c r="D20" s="187" t="s">
        <v>143</v>
      </c>
      <c r="E20" s="188"/>
      <c r="F20" s="34"/>
      <c r="G20" s="136"/>
      <c r="H20" s="20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</row>
    <row r="21" spans="1:21" ht="30" customHeight="1">
      <c r="A21" s="87"/>
      <c r="B21" s="177" t="s">
        <v>46</v>
      </c>
      <c r="C21" s="177"/>
      <c r="D21" s="187" t="s">
        <v>145</v>
      </c>
      <c r="E21" s="188"/>
      <c r="F21" s="34"/>
      <c r="G21" s="136"/>
      <c r="H21" s="20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ht="60" customHeight="1">
      <c r="A22" s="87"/>
      <c r="B22" s="177" t="s">
        <v>46</v>
      </c>
      <c r="C22" s="177"/>
      <c r="D22" s="187" t="s">
        <v>142</v>
      </c>
      <c r="E22" s="188"/>
      <c r="F22" s="34"/>
      <c r="G22" s="137"/>
      <c r="H22" s="54">
        <f>SUM(I22:T22)</f>
        <v>0</v>
      </c>
      <c r="I22" s="51"/>
      <c r="J22" s="52"/>
      <c r="K22" s="52"/>
      <c r="L22" s="52"/>
      <c r="M22" s="55"/>
      <c r="N22" s="55"/>
      <c r="O22" s="55"/>
      <c r="P22" s="55"/>
      <c r="Q22" s="55"/>
      <c r="R22" s="55"/>
      <c r="S22" s="55"/>
      <c r="T22" s="55"/>
      <c r="U22" s="56"/>
    </row>
    <row r="23" spans="1:21" ht="18.75" customHeight="1">
      <c r="A23" s="87"/>
      <c r="B23" s="248" t="s">
        <v>36</v>
      </c>
      <c r="C23" s="249"/>
      <c r="D23" s="249"/>
      <c r="E23" s="249"/>
      <c r="F23" s="146"/>
      <c r="G23" s="137">
        <f>SUM(G25:G34)</f>
        <v>85000</v>
      </c>
      <c r="H23" s="20">
        <f>SUM(H24:H34)</f>
        <v>0</v>
      </c>
      <c r="I23" s="57"/>
      <c r="J23" s="55"/>
      <c r="K23" s="55"/>
      <c r="L23" s="55"/>
      <c r="M23" s="52"/>
      <c r="N23" s="52"/>
      <c r="O23" s="52"/>
      <c r="P23" s="52"/>
      <c r="Q23" s="52"/>
      <c r="R23" s="52"/>
      <c r="S23" s="52"/>
      <c r="T23" s="52"/>
      <c r="U23" s="53"/>
    </row>
    <row r="24" spans="1:21" ht="18.75" customHeight="1">
      <c r="A24" s="87">
        <v>3</v>
      </c>
      <c r="B24" s="204" t="s">
        <v>28</v>
      </c>
      <c r="C24" s="204"/>
      <c r="D24" s="204"/>
      <c r="E24" s="204"/>
      <c r="F24" s="34"/>
      <c r="G24" s="138"/>
      <c r="H24" s="54">
        <f aca="true" t="shared" si="2" ref="H24:H34">SUM(I24:T24)</f>
        <v>0</v>
      </c>
      <c r="I24" s="51"/>
      <c r="J24" s="52"/>
      <c r="K24" s="52"/>
      <c r="L24" s="52"/>
      <c r="M24" s="58"/>
      <c r="N24" s="58"/>
      <c r="O24" s="58"/>
      <c r="P24" s="58"/>
      <c r="Q24" s="58"/>
      <c r="R24" s="58"/>
      <c r="S24" s="58"/>
      <c r="T24" s="58"/>
      <c r="U24" s="59"/>
    </row>
    <row r="25" spans="1:21" ht="18.75" customHeight="1">
      <c r="A25" s="87">
        <v>4</v>
      </c>
      <c r="B25" s="216" t="s">
        <v>32</v>
      </c>
      <c r="C25" s="216"/>
      <c r="D25" s="216"/>
      <c r="E25" s="216"/>
      <c r="F25" s="34"/>
      <c r="G25" s="139"/>
      <c r="H25" s="54">
        <f t="shared" si="2"/>
        <v>0</v>
      </c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1:21" ht="18.75" customHeight="1">
      <c r="A26" s="87"/>
      <c r="B26" s="263" t="s">
        <v>146</v>
      </c>
      <c r="C26" s="264"/>
      <c r="D26" s="265" t="s">
        <v>139</v>
      </c>
      <c r="E26" s="266"/>
      <c r="F26" s="34">
        <f>SUM(G26/D16/E7)</f>
        <v>0.24729826643915226</v>
      </c>
      <c r="G26" s="139">
        <v>20000</v>
      </c>
      <c r="H26" s="54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ht="108" customHeight="1">
      <c r="A27" s="87"/>
      <c r="B27" s="274" t="s">
        <v>148</v>
      </c>
      <c r="C27" s="275"/>
      <c r="D27" s="265" t="s">
        <v>147</v>
      </c>
      <c r="E27" s="266"/>
      <c r="F27" s="34"/>
      <c r="G27" s="139">
        <v>5000</v>
      </c>
      <c r="H27" s="54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21" ht="63.75" customHeight="1">
      <c r="A28" s="87"/>
      <c r="B28" s="263" t="s">
        <v>149</v>
      </c>
      <c r="C28" s="264"/>
      <c r="D28" s="265" t="s">
        <v>150</v>
      </c>
      <c r="E28" s="266"/>
      <c r="F28" s="34"/>
      <c r="G28" s="139">
        <v>30000</v>
      </c>
      <c r="H28" s="54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ht="18.75" customHeight="1">
      <c r="A29" s="87">
        <v>5</v>
      </c>
      <c r="B29" s="226" t="s">
        <v>33</v>
      </c>
      <c r="C29" s="226"/>
      <c r="D29" s="226"/>
      <c r="E29" s="226"/>
      <c r="F29" s="34"/>
      <c r="G29" s="140"/>
      <c r="H29" s="54">
        <f t="shared" si="2"/>
        <v>0</v>
      </c>
      <c r="I29" s="57"/>
      <c r="J29" s="55"/>
      <c r="K29" s="55"/>
      <c r="L29" s="55"/>
      <c r="M29" s="63"/>
      <c r="N29" s="63"/>
      <c r="O29" s="63"/>
      <c r="P29" s="63"/>
      <c r="Q29" s="63"/>
      <c r="R29" s="63"/>
      <c r="S29" s="63"/>
      <c r="T29" s="63"/>
      <c r="U29" s="64"/>
    </row>
    <row r="30" spans="1:21" ht="18.75" customHeight="1">
      <c r="A30" s="87">
        <v>6</v>
      </c>
      <c r="B30" s="267" t="s">
        <v>4</v>
      </c>
      <c r="C30" s="267"/>
      <c r="D30" s="267"/>
      <c r="E30" s="267"/>
      <c r="F30" s="34"/>
      <c r="G30" s="141"/>
      <c r="H30" s="54">
        <f t="shared" si="2"/>
        <v>0</v>
      </c>
      <c r="I30" s="57"/>
      <c r="J30" s="55"/>
      <c r="K30" s="55"/>
      <c r="L30" s="55"/>
      <c r="M30" s="63"/>
      <c r="N30" s="63"/>
      <c r="O30" s="63"/>
      <c r="P30" s="63"/>
      <c r="Q30" s="63"/>
      <c r="R30" s="63"/>
      <c r="S30" s="63"/>
      <c r="T30" s="63"/>
      <c r="U30" s="64"/>
    </row>
    <row r="31" spans="1:21" ht="18.75" customHeight="1">
      <c r="A31" s="87">
        <v>7</v>
      </c>
      <c r="B31" s="216" t="s">
        <v>25</v>
      </c>
      <c r="C31" s="216"/>
      <c r="D31" s="216"/>
      <c r="E31" s="216"/>
      <c r="F31" s="34"/>
      <c r="G31" s="135"/>
      <c r="H31" s="54">
        <f t="shared" si="2"/>
        <v>0</v>
      </c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</row>
    <row r="32" spans="1:21" ht="18.75" customHeight="1">
      <c r="A32" s="87">
        <v>8</v>
      </c>
      <c r="B32" s="216" t="s">
        <v>26</v>
      </c>
      <c r="C32" s="216"/>
      <c r="D32" s="216"/>
      <c r="E32" s="216"/>
      <c r="F32" s="34"/>
      <c r="G32" s="135"/>
      <c r="H32" s="54">
        <f t="shared" si="2"/>
        <v>0</v>
      </c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</row>
    <row r="33" spans="1:21" ht="18.75" customHeight="1">
      <c r="A33" s="87">
        <v>9</v>
      </c>
      <c r="B33" s="216" t="s">
        <v>27</v>
      </c>
      <c r="C33" s="216"/>
      <c r="D33" s="216"/>
      <c r="E33" s="216"/>
      <c r="F33" s="34"/>
      <c r="G33" s="142"/>
      <c r="H33" s="54">
        <f t="shared" si="2"/>
        <v>0</v>
      </c>
      <c r="I33" s="65"/>
      <c r="J33" s="66"/>
      <c r="K33" s="66"/>
      <c r="L33" s="66"/>
      <c r="M33" s="68"/>
      <c r="N33" s="68"/>
      <c r="O33" s="68"/>
      <c r="P33" s="68"/>
      <c r="Q33" s="68"/>
      <c r="R33" s="68"/>
      <c r="S33" s="68"/>
      <c r="T33" s="68"/>
      <c r="U33" s="69"/>
    </row>
    <row r="34" spans="1:21" ht="35.25" customHeight="1" thickBot="1">
      <c r="A34" s="88"/>
      <c r="B34" s="268" t="s">
        <v>140</v>
      </c>
      <c r="C34" s="268"/>
      <c r="D34" s="269"/>
      <c r="E34" s="270"/>
      <c r="F34" s="89">
        <f>G34/D16/E7</f>
        <v>0.3709473996587284</v>
      </c>
      <c r="G34" s="160">
        <v>30000</v>
      </c>
      <c r="H34" s="70">
        <f t="shared" si="2"/>
        <v>0</v>
      </c>
      <c r="I34" s="82"/>
      <c r="J34" s="83"/>
      <c r="K34" s="83"/>
      <c r="L34" s="83"/>
      <c r="M34" s="84"/>
      <c r="N34" s="84"/>
      <c r="O34" s="84"/>
      <c r="P34" s="84"/>
      <c r="Q34" s="84"/>
      <c r="R34" s="84"/>
      <c r="S34" s="84"/>
      <c r="T34" s="84"/>
      <c r="U34" s="85"/>
    </row>
    <row r="35" spans="8:30" ht="15.75"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76"/>
      <c r="W35" s="76"/>
      <c r="X35" s="76"/>
      <c r="Y35" s="76"/>
      <c r="Z35" s="76"/>
      <c r="AA35" s="76"/>
      <c r="AB35" s="76"/>
      <c r="AC35" s="76"/>
      <c r="AD35" s="76"/>
    </row>
    <row r="36" spans="2:30" s="18" customFormat="1" ht="37.5" customHeight="1">
      <c r="B36" s="271" t="s">
        <v>141</v>
      </c>
      <c r="C36" s="272"/>
      <c r="D36" s="272"/>
      <c r="E36" s="273"/>
      <c r="F36" s="273"/>
      <c r="G36" s="273"/>
      <c r="H36" s="73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79"/>
      <c r="W36" s="79"/>
      <c r="X36" s="79"/>
      <c r="Y36" s="79"/>
      <c r="Z36" s="79"/>
      <c r="AA36" s="79"/>
      <c r="AB36" s="79"/>
      <c r="AC36" s="79"/>
      <c r="AD36" s="79"/>
    </row>
    <row r="37" spans="8:30" ht="15.75">
      <c r="H37" s="73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76"/>
      <c r="W37" s="76"/>
      <c r="X37" s="76"/>
      <c r="Y37" s="76"/>
      <c r="Z37" s="76"/>
      <c r="AA37" s="76"/>
      <c r="AB37" s="76"/>
      <c r="AC37" s="76"/>
      <c r="AD37" s="76"/>
    </row>
    <row r="38" spans="1:30" ht="14.25">
      <c r="A38" s="3"/>
      <c r="B38" s="2"/>
      <c r="C38" s="2"/>
      <c r="D38" s="2"/>
      <c r="E38" s="2"/>
      <c r="H38" s="161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 ht="51.75" customHeight="1">
      <c r="A39" s="217" t="s">
        <v>144</v>
      </c>
      <c r="B39" s="217"/>
      <c r="C39" s="217"/>
      <c r="D39" s="217"/>
      <c r="E39" s="217"/>
      <c r="F39" s="217"/>
      <c r="G39" s="217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15">
      <c r="A40" s="252"/>
      <c r="B40" s="252"/>
      <c r="C40" s="252"/>
      <c r="D40" s="252"/>
      <c r="E40" s="252"/>
      <c r="F40" s="252"/>
      <c r="G40" s="252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7" ht="15">
      <c r="A41" s="252"/>
      <c r="B41" s="252"/>
      <c r="C41" s="252"/>
      <c r="D41" s="252"/>
      <c r="E41" s="252"/>
      <c r="F41" s="252"/>
      <c r="G41" s="252"/>
    </row>
    <row r="42" spans="1:7" ht="15">
      <c r="A42" s="262"/>
      <c r="B42" s="262"/>
      <c r="C42" s="262"/>
      <c r="D42" s="262"/>
      <c r="E42" s="262"/>
      <c r="F42" s="262"/>
      <c r="G42" s="262"/>
    </row>
    <row r="43" spans="1:7" ht="56.25" customHeight="1" hidden="1">
      <c r="A43" s="218"/>
      <c r="B43" s="219"/>
      <c r="C43" s="219"/>
      <c r="D43" s="219"/>
      <c r="E43" s="219"/>
      <c r="F43" s="219"/>
      <c r="G43" s="9"/>
    </row>
    <row r="44" spans="1:7" ht="15" customHeight="1">
      <c r="A44" s="215"/>
      <c r="B44" s="215"/>
      <c r="C44" s="215"/>
      <c r="D44" s="215"/>
      <c r="E44" s="215"/>
      <c r="F44" s="215"/>
      <c r="G44" s="215"/>
    </row>
  </sheetData>
  <sheetProtection/>
  <mergeCells count="57">
    <mergeCell ref="B28:C28"/>
    <mergeCell ref="D28:E28"/>
    <mergeCell ref="B27:C27"/>
    <mergeCell ref="D27:E27"/>
    <mergeCell ref="A40:G40"/>
    <mergeCell ref="B36:G36"/>
    <mergeCell ref="B31:E31"/>
    <mergeCell ref="A41:G41"/>
    <mergeCell ref="A42:G42"/>
    <mergeCell ref="B26:C26"/>
    <mergeCell ref="D26:E26"/>
    <mergeCell ref="B30:E30"/>
    <mergeCell ref="B34:C34"/>
    <mergeCell ref="D34:E34"/>
    <mergeCell ref="B32:E32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F14:G14"/>
    <mergeCell ref="D17:E17"/>
    <mergeCell ref="B17:C17"/>
    <mergeCell ref="B23:E23"/>
    <mergeCell ref="B18:E18"/>
    <mergeCell ref="A6:D6"/>
    <mergeCell ref="B7:D7"/>
    <mergeCell ref="B12:D12"/>
    <mergeCell ref="I16:U16"/>
    <mergeCell ref="I9:U9"/>
    <mergeCell ref="I10:U10"/>
    <mergeCell ref="A15:B15"/>
    <mergeCell ref="A16:B16"/>
    <mergeCell ref="I7:U7"/>
    <mergeCell ref="A13:G13"/>
    <mergeCell ref="I12:U12"/>
    <mergeCell ref="B11:D11"/>
    <mergeCell ref="B22:C22"/>
    <mergeCell ref="D22:E22"/>
    <mergeCell ref="B29:E29"/>
    <mergeCell ref="B25:E25"/>
    <mergeCell ref="B19:E19"/>
    <mergeCell ref="B24:E24"/>
    <mergeCell ref="A14:E14"/>
    <mergeCell ref="A44:G44"/>
    <mergeCell ref="B20:C20"/>
    <mergeCell ref="D20:E20"/>
    <mergeCell ref="B21:C21"/>
    <mergeCell ref="D21:E21"/>
    <mergeCell ref="B33:E33"/>
    <mergeCell ref="A39:G39"/>
    <mergeCell ref="A43:F43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2022-05-24T11:11:37Z</cp:lastPrinted>
  <dcterms:created xsi:type="dcterms:W3CDTF">2018-01-29T11:06:20Z</dcterms:created>
  <dcterms:modified xsi:type="dcterms:W3CDTF">2022-05-24T11:14:23Z</dcterms:modified>
  <cp:category/>
  <cp:version/>
  <cp:contentType/>
  <cp:contentStatus/>
</cp:coreProperties>
</file>